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Electric Vehicle\Testing\QA-TSV-01\"/>
    </mc:Choice>
  </mc:AlternateContent>
  <bookViews>
    <workbookView xWindow="0" yWindow="0" windowWidth="28800" windowHeight="12420" activeTab="1"/>
  </bookViews>
  <sheets>
    <sheet name="Resistivity Calculations" sheetId="10" r:id="rId1"/>
    <sheet name="Pack 1" sheetId="1" r:id="rId2"/>
    <sheet name="Pack 2" sheetId="7" r:id="rId3"/>
    <sheet name="Pack 3" sheetId="9" r:id="rId4"/>
    <sheet name="Pack 4" sheetId="8" r:id="rId5"/>
    <sheet name="Template" sheetId="6" r:id="rId6"/>
  </sheets>
  <definedNames>
    <definedName name="_xlnm.Print_Area" localSheetId="2">'Pack 2'!$A$1:$F$40</definedName>
    <definedName name="_xlnm.Print_Area" localSheetId="3">'Pack 3'!$A$1:$F$40</definedName>
    <definedName name="_xlnm.Print_Area" localSheetId="4">'Pack 4'!$A$1:$E$39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9" l="1"/>
  <c r="I31" i="9"/>
  <c r="D34" i="10"/>
  <c r="B35" i="10" s="1"/>
  <c r="D26" i="10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26" i="1"/>
  <c r="I39" i="7"/>
  <c r="I38" i="7"/>
  <c r="I37" i="7"/>
  <c r="I36" i="7"/>
  <c r="I35" i="7"/>
  <c r="I34" i="7"/>
  <c r="I33" i="7"/>
  <c r="I32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9" i="9"/>
  <c r="I38" i="9"/>
  <c r="I37" i="9"/>
  <c r="I36" i="9"/>
  <c r="I35" i="9"/>
  <c r="I34" i="9"/>
  <c r="I33" i="9"/>
  <c r="I32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E18" i="6"/>
  <c r="E40" i="6"/>
  <c r="I40" i="8"/>
  <c r="I39" i="8"/>
  <c r="I38" i="8"/>
  <c r="I37" i="8"/>
  <c r="I36" i="8"/>
  <c r="I35" i="8"/>
  <c r="I34" i="8"/>
  <c r="I33" i="8"/>
  <c r="I32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B27" i="10"/>
  <c r="D33" i="10"/>
  <c r="I36" i="10" l="1"/>
  <c r="J27" i="1"/>
  <c r="J29" i="1"/>
  <c r="J30" i="1"/>
  <c r="J31" i="1"/>
  <c r="J32" i="1"/>
  <c r="J36" i="1"/>
  <c r="J38" i="1"/>
  <c r="J25" i="1"/>
  <c r="J18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4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H36" i="10" l="1"/>
  <c r="E29" i="8"/>
  <c r="D25" i="10" l="1"/>
  <c r="D21" i="10"/>
  <c r="D20" i="10"/>
  <c r="B22" i="10" s="1"/>
  <c r="D16" i="10"/>
  <c r="D15" i="10"/>
  <c r="B17" i="10" s="1"/>
  <c r="D11" i="10"/>
  <c r="D10" i="10"/>
  <c r="D6" i="10"/>
  <c r="D5" i="10"/>
  <c r="B7" i="10" s="1"/>
  <c r="E4" i="8"/>
  <c r="I18" i="10" l="1"/>
  <c r="H18" i="10"/>
  <c r="H23" i="10"/>
  <c r="I23" i="10"/>
  <c r="H8" i="10"/>
  <c r="I8" i="10"/>
  <c r="B12" i="10"/>
  <c r="I13" i="10" s="1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H28" i="10" l="1"/>
  <c r="I28" i="10"/>
  <c r="H13" i="10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32" i="8"/>
  <c r="E33" i="8"/>
  <c r="E34" i="8"/>
  <c r="E35" i="8"/>
  <c r="E36" i="8"/>
  <c r="E37" i="8"/>
  <c r="E38" i="8"/>
  <c r="E39" i="8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2" i="7"/>
  <c r="E33" i="7"/>
  <c r="E34" i="7"/>
  <c r="E35" i="7"/>
  <c r="E36" i="7"/>
  <c r="E37" i="7"/>
  <c r="E38" i="7"/>
  <c r="E39" i="7"/>
  <c r="E4" i="7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4" i="1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" i="6"/>
  <c r="A5" i="1" l="1"/>
  <c r="B5" i="1"/>
  <c r="C5" i="1"/>
  <c r="A6" i="1"/>
  <c r="B6" i="1"/>
  <c r="C6" i="1"/>
  <c r="A7" i="1"/>
  <c r="B7" i="1"/>
  <c r="C7" i="1"/>
  <c r="A8" i="1"/>
  <c r="B8" i="1"/>
  <c r="C8" i="1"/>
  <c r="A9" i="1"/>
  <c r="B9" i="1"/>
  <c r="C9" i="1"/>
  <c r="A10" i="1"/>
  <c r="B10" i="1"/>
  <c r="C10" i="1"/>
  <c r="A11" i="1"/>
  <c r="B11" i="1"/>
  <c r="C11" i="1"/>
  <c r="A12" i="1"/>
  <c r="B12" i="1"/>
  <c r="C12" i="1"/>
  <c r="A13" i="1"/>
  <c r="B13" i="1"/>
  <c r="C13" i="1"/>
  <c r="A14" i="1"/>
  <c r="B14" i="1"/>
  <c r="C14" i="1"/>
  <c r="A15" i="1"/>
  <c r="B15" i="1"/>
  <c r="C15" i="1"/>
  <c r="A16" i="1"/>
  <c r="B16" i="1"/>
  <c r="C16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  <c r="A39" i="1"/>
  <c r="B39" i="1"/>
  <c r="C39" i="1"/>
  <c r="B4" i="1"/>
  <c r="C4" i="1"/>
  <c r="A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5" i="1"/>
  <c r="F27" i="1"/>
  <c r="F29" i="1"/>
  <c r="F30" i="1"/>
  <c r="F31" i="1"/>
  <c r="F32" i="1"/>
  <c r="F36" i="1"/>
  <c r="F38" i="1"/>
  <c r="F4" i="1"/>
</calcChain>
</file>

<file path=xl/sharedStrings.xml><?xml version="1.0" encoding="utf-8"?>
<sst xmlns="http://schemas.openxmlformats.org/spreadsheetml/2006/main" count="712" uniqueCount="116">
  <si>
    <t>Measurement point 1</t>
  </si>
  <si>
    <t>Measurement point 2</t>
  </si>
  <si>
    <t>Voltage (mV)</t>
  </si>
  <si>
    <t>Resistance (uOhms)</t>
  </si>
  <si>
    <t>Maximum</t>
  </si>
  <si>
    <t>A1</t>
  </si>
  <si>
    <t>A2</t>
  </si>
  <si>
    <t>B1</t>
  </si>
  <si>
    <t>C1</t>
  </si>
  <si>
    <t>D1</t>
  </si>
  <si>
    <t>E1</t>
  </si>
  <si>
    <t>F1</t>
  </si>
  <si>
    <t>G1</t>
  </si>
  <si>
    <t>H1</t>
  </si>
  <si>
    <t>Z1</t>
  </si>
  <si>
    <t>J1</t>
  </si>
  <si>
    <t>K1</t>
  </si>
  <si>
    <t>L1</t>
  </si>
  <si>
    <t>M1</t>
  </si>
  <si>
    <t>N1</t>
  </si>
  <si>
    <t>B2</t>
  </si>
  <si>
    <t>C2</t>
  </si>
  <si>
    <t>D2</t>
  </si>
  <si>
    <t>E2</t>
  </si>
  <si>
    <t>F2</t>
  </si>
  <si>
    <t>G2</t>
  </si>
  <si>
    <t>H2</t>
  </si>
  <si>
    <t>Z2</t>
  </si>
  <si>
    <t>K2</t>
  </si>
  <si>
    <t>L2</t>
  </si>
  <si>
    <t>M2</t>
  </si>
  <si>
    <t>J2</t>
  </si>
  <si>
    <t>N2</t>
  </si>
  <si>
    <t>TBA</t>
  </si>
  <si>
    <t>Figure</t>
  </si>
  <si>
    <t>Fig 2</t>
  </si>
  <si>
    <t>Fig 3</t>
  </si>
  <si>
    <t>Fig 4</t>
  </si>
  <si>
    <t>Fig 5</t>
  </si>
  <si>
    <t>V1</t>
  </si>
  <si>
    <t>W1</t>
  </si>
  <si>
    <t>Fig 2 and Fig 5</t>
  </si>
  <si>
    <t>Fig 2 and Fig 4</t>
  </si>
  <si>
    <t>AA1</t>
  </si>
  <si>
    <t>AA2</t>
  </si>
  <si>
    <t>P1</t>
  </si>
  <si>
    <t>P2</t>
  </si>
  <si>
    <t>Q1</t>
  </si>
  <si>
    <t>Q2</t>
  </si>
  <si>
    <t>R1</t>
  </si>
  <si>
    <t>S1</t>
  </si>
  <si>
    <t>T1</t>
  </si>
  <si>
    <t>T2</t>
  </si>
  <si>
    <t>U1</t>
  </si>
  <si>
    <t>X1</t>
  </si>
  <si>
    <t>X2</t>
  </si>
  <si>
    <t>Y</t>
  </si>
  <si>
    <t>Test:</t>
  </si>
  <si>
    <t>Current:</t>
  </si>
  <si>
    <t xml:space="preserve">Date: </t>
  </si>
  <si>
    <t xml:space="preserve">Pack: </t>
  </si>
  <si>
    <t>Pack: 1</t>
  </si>
  <si>
    <t>Test: 1</t>
  </si>
  <si>
    <t>Date: 2/16/17</t>
  </si>
  <si>
    <t>Pack: 2</t>
  </si>
  <si>
    <t>Date: 2/17/17</t>
  </si>
  <si>
    <t>Pack: 3</t>
  </si>
  <si>
    <t>Pack: 4</t>
  </si>
  <si>
    <t>Current (A):</t>
  </si>
  <si>
    <t>Resistivity of Al (ohms * meters)</t>
  </si>
  <si>
    <t>Aluminum Jumper Slotted</t>
  </si>
  <si>
    <t>Length</t>
  </si>
  <si>
    <t>Area</t>
  </si>
  <si>
    <t>Resistance</t>
  </si>
  <si>
    <t>Slotted Bus Bar</t>
  </si>
  <si>
    <t>Founded Fuse Bus Bar (shortened)</t>
  </si>
  <si>
    <t>Part #</t>
  </si>
  <si>
    <t>L16-TSV-33</t>
  </si>
  <si>
    <t>L16-TSV-36.2</t>
  </si>
  <si>
    <t>AIRS Replacement Bar</t>
  </si>
  <si>
    <t>Unnamed</t>
  </si>
  <si>
    <t>L16-TSV-30</t>
  </si>
  <si>
    <t>L16-TSV-31</t>
  </si>
  <si>
    <t>in</t>
  </si>
  <si>
    <t>m</t>
  </si>
  <si>
    <t>in^2</t>
  </si>
  <si>
    <t>m^2</t>
  </si>
  <si>
    <t>ohms</t>
  </si>
  <si>
    <t>L16-TSV-34.1</t>
  </si>
  <si>
    <t>See Resistivity Caculation Tab - Part L16-TSV-34.1</t>
  </si>
  <si>
    <t>Acceptable Range (uohm)</t>
  </si>
  <si>
    <t>V1/A1</t>
  </si>
  <si>
    <t>AA2/P1</t>
  </si>
  <si>
    <t>X1/X2</t>
  </si>
  <si>
    <t>W1/N1</t>
  </si>
  <si>
    <t>See Resistivity Caculation Tab - Part L16-TSV-33</t>
  </si>
  <si>
    <t>See Resistivity Caculation Tab - Part L16-TSV-36.2</t>
  </si>
  <si>
    <t>See Resistivity Caculation Tab - Part L16-TSV-30</t>
  </si>
  <si>
    <t>See Resistivity Caculation Tab - Part L16-TSV-31</t>
  </si>
  <si>
    <t>-</t>
  </si>
  <si>
    <t>UNABLE TO MEASURE W/ PROBE</t>
  </si>
  <si>
    <t>Inch to Meter Conversion</t>
  </si>
  <si>
    <t>Date:3/25/2018</t>
  </si>
  <si>
    <t>Unnamed 2</t>
  </si>
  <si>
    <t>L18-TSV-40</t>
  </si>
  <si>
    <t>Date: 3/21/18</t>
  </si>
  <si>
    <t>See Resistivity Caculation Tab - Part L18-TSV-40</t>
  </si>
  <si>
    <t xml:space="preserve"> </t>
  </si>
  <si>
    <t>Not measures</t>
  </si>
  <si>
    <t>Fig6</t>
  </si>
  <si>
    <t>Y1</t>
  </si>
  <si>
    <t>Y2</t>
  </si>
  <si>
    <t xml:space="preserve">Not applicable </t>
  </si>
  <si>
    <t>Date: 3/22/18</t>
  </si>
  <si>
    <t>Across AIRS</t>
  </si>
  <si>
    <t>Redone after cell change 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</si>
</sst>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2"/>
      <color theme="1"/>
      <name val="Times New Roman"/>
      <family val="2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B3B3B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1" fontId="0" fillId="0" borderId="0" xfId="0" applyNumberFormat="1"/>
    <xf numFmtId="0" fontId="2" fillId="0" borderId="0" xfId="0" applyFont="1"/>
    <xf numFmtId="0" fontId="3" fillId="0" borderId="1" xfId="1"/>
    <xf numFmtId="0" fontId="4" fillId="0" borderId="0" xfId="2"/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</cellXfs>
  <cellStyles count="3">
    <cellStyle name="Heading 1" xfId="1" builtinId="16"/>
    <cellStyle name="Heading 4" xfId="2" builtinId="19"/>
    <cellStyle name="Normal" xfId="0" builtinId="0"/>
  </cellStyles>
  <dxfs count="224">
    <dxf>
      <font>
        <color theme="9" tint="-0.499984740745262"/>
      </font>
      <fill>
        <patternFill>
          <fgColor auto="1"/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9" tint="-0.499984740745262"/>
      </font>
      <fill>
        <patternFill>
          <bgColor rgb="FFC6EFCE"/>
        </patternFill>
      </fill>
    </dxf>
    <dxf>
      <font>
        <color rgb="FFFF0000"/>
      </font>
      <fill>
        <patternFill>
          <bgColor rgb="FFFFA7A7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9" tint="-0.499984740745262"/>
      </font>
      <fill>
        <patternFill>
          <bgColor rgb="FFC6EFCE"/>
        </patternFill>
      </fill>
    </dxf>
    <dxf>
      <font>
        <color rgb="FFFF0000"/>
      </font>
      <fill>
        <patternFill>
          <bgColor rgb="FFFFA7A7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9" tint="-0.499984740745262"/>
      </font>
      <fill>
        <patternFill>
          <bgColor rgb="FFC6EFCE"/>
        </patternFill>
      </fill>
    </dxf>
    <dxf>
      <font>
        <color rgb="FFFF0000"/>
      </font>
      <fill>
        <patternFill>
          <bgColor rgb="FFFFA7A7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6EFCE"/>
        </patternFill>
      </fill>
    </dxf>
    <dxf>
      <font>
        <color rgb="FFFF0000"/>
      </font>
      <fill>
        <patternFill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9" tint="-0.499984740745262"/>
      </font>
      <fill>
        <patternFill>
          <bgColor rgb="FFC6EFCE"/>
        </patternFill>
      </fill>
    </dxf>
    <dxf>
      <font>
        <color rgb="FFFF0000"/>
      </font>
      <fill>
        <patternFill>
          <bgColor rgb="FFFFA7A7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6EFCE"/>
        </patternFill>
      </fill>
    </dxf>
    <dxf>
      <font>
        <color rgb="FFFF0000"/>
      </font>
      <fill>
        <patternFill>
          <bgColor rgb="FFFFBDB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9" tint="-0.499984740745262"/>
      </font>
      <fill>
        <patternFill>
          <bgColor rgb="FFC6EFCE"/>
        </patternFill>
      </fill>
    </dxf>
    <dxf>
      <font>
        <color rgb="FFFF0000"/>
      </font>
      <fill>
        <patternFill>
          <bgColor rgb="FFFFA7A7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6EFCE"/>
        </patternFill>
      </fill>
    </dxf>
    <dxf>
      <font>
        <color rgb="FFFF0000"/>
      </font>
      <fill>
        <patternFill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9" tint="-0.499984740745262"/>
      </font>
      <fill>
        <patternFill>
          <bgColor rgb="FFC6EFCE"/>
        </patternFill>
      </fill>
    </dxf>
    <dxf>
      <font>
        <color rgb="FFFF0000"/>
      </font>
      <fill>
        <patternFill>
          <bgColor rgb="FFFFA7A7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6EFCE"/>
        </patternFill>
      </fill>
    </dxf>
    <dxf>
      <font>
        <color rgb="FFFF0000"/>
      </font>
      <fill>
        <patternFill>
          <bgColor rgb="FFFFABA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6EFCE"/>
      <color rgb="FFFF9999"/>
      <color rgb="FFFFCCCC"/>
      <color rgb="FFCCFFCC"/>
      <color rgb="FFFFBDBD"/>
      <color rgb="FFFFABAB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F40" sqref="F40"/>
    </sheetView>
  </sheetViews>
  <sheetFormatPr defaultRowHeight="15.75" x14ac:dyDescent="0.25"/>
  <cols>
    <col min="7" max="7" width="14" customWidth="1"/>
    <col min="8" max="8" width="12.125" customWidth="1"/>
  </cols>
  <sheetData>
    <row r="1" spans="1:9" x14ac:dyDescent="0.25">
      <c r="A1" t="s">
        <v>69</v>
      </c>
      <c r="D1" s="6">
        <v>2.8200000000000001E-8</v>
      </c>
    </row>
    <row r="2" spans="1:9" x14ac:dyDescent="0.25">
      <c r="A2" t="s">
        <v>101</v>
      </c>
      <c r="D2">
        <v>2.5399999999999999E-2</v>
      </c>
    </row>
    <row r="4" spans="1:9" ht="20.25" thickBot="1" x14ac:dyDescent="0.35">
      <c r="A4" s="8" t="s">
        <v>70</v>
      </c>
      <c r="B4" s="8"/>
      <c r="C4" s="8"/>
      <c r="D4" s="8"/>
      <c r="E4" s="8"/>
      <c r="F4" s="8"/>
      <c r="G4" s="8"/>
      <c r="H4" s="8"/>
      <c r="I4" s="8"/>
    </row>
    <row r="5" spans="1:9" ht="16.5" thickTop="1" x14ac:dyDescent="0.25">
      <c r="A5" s="9" t="s">
        <v>71</v>
      </c>
      <c r="B5">
        <v>1.5049999999999999</v>
      </c>
      <c r="C5" t="s">
        <v>83</v>
      </c>
      <c r="D5">
        <f>B5*D2</f>
        <v>3.8226999999999997E-2</v>
      </c>
      <c r="E5" t="s">
        <v>84</v>
      </c>
    </row>
    <row r="6" spans="1:9" x14ac:dyDescent="0.25">
      <c r="A6" s="9" t="s">
        <v>72</v>
      </c>
      <c r="B6">
        <v>0.4325</v>
      </c>
      <c r="C6" t="s">
        <v>85</v>
      </c>
      <c r="D6">
        <f>B6*D2*D2</f>
        <v>2.7903169999999997E-4</v>
      </c>
      <c r="E6" t="s">
        <v>86</v>
      </c>
    </row>
    <row r="7" spans="1:9" x14ac:dyDescent="0.25">
      <c r="A7" s="9" t="s">
        <v>73</v>
      </c>
      <c r="B7" s="6">
        <f>D1*D5/D6</f>
        <v>3.8633653452278012E-6</v>
      </c>
      <c r="C7" t="s">
        <v>87</v>
      </c>
      <c r="F7" s="9" t="s">
        <v>90</v>
      </c>
      <c r="G7" s="9"/>
      <c r="H7">
        <v>1.93</v>
      </c>
      <c r="I7">
        <v>5.8</v>
      </c>
    </row>
    <row r="8" spans="1:9" x14ac:dyDescent="0.25">
      <c r="A8" s="9" t="s">
        <v>76</v>
      </c>
      <c r="B8" t="s">
        <v>88</v>
      </c>
      <c r="H8" s="6">
        <f>'Resistivity Calculations'!B7*0.5</f>
        <v>1.9316826726139006E-6</v>
      </c>
      <c r="I8" s="6">
        <f>B7+B7*0.5</f>
        <v>5.7950480178417013E-6</v>
      </c>
    </row>
    <row r="9" spans="1:9" ht="20.25" thickBot="1" x14ac:dyDescent="0.35">
      <c r="A9" s="8" t="s">
        <v>74</v>
      </c>
      <c r="B9" s="8"/>
      <c r="C9" s="8"/>
      <c r="D9" s="8"/>
      <c r="E9" s="8" t="s">
        <v>94</v>
      </c>
      <c r="F9" s="8"/>
      <c r="G9" s="8"/>
      <c r="H9" s="8"/>
      <c r="I9" s="8"/>
    </row>
    <row r="10" spans="1:9" ht="16.5" thickTop="1" x14ac:dyDescent="0.25">
      <c r="A10" s="9" t="s">
        <v>71</v>
      </c>
      <c r="B10">
        <v>6.319</v>
      </c>
      <c r="C10" t="s">
        <v>83</v>
      </c>
      <c r="D10">
        <f>B10*D2</f>
        <v>0.1605026</v>
      </c>
      <c r="E10" t="s">
        <v>84</v>
      </c>
    </row>
    <row r="11" spans="1:9" x14ac:dyDescent="0.25">
      <c r="A11" s="9" t="s">
        <v>72</v>
      </c>
      <c r="B11">
        <v>0.4325</v>
      </c>
      <c r="C11" t="s">
        <v>85</v>
      </c>
      <c r="D11">
        <f>B11*D2*D2</f>
        <v>2.7903169999999997E-4</v>
      </c>
      <c r="E11" t="s">
        <v>86</v>
      </c>
    </row>
    <row r="12" spans="1:9" x14ac:dyDescent="0.25">
      <c r="A12" s="9" t="s">
        <v>73</v>
      </c>
      <c r="B12" s="6">
        <f>D1*D10/D11</f>
        <v>1.6221000409630879E-5</v>
      </c>
      <c r="C12" t="s">
        <v>87</v>
      </c>
      <c r="F12" s="9" t="s">
        <v>90</v>
      </c>
      <c r="H12">
        <v>8.11</v>
      </c>
      <c r="I12">
        <v>24.3</v>
      </c>
    </row>
    <row r="13" spans="1:9" x14ac:dyDescent="0.25">
      <c r="A13" s="9" t="s">
        <v>76</v>
      </c>
      <c r="B13" t="s">
        <v>78</v>
      </c>
      <c r="H13" s="6">
        <f>'Resistivity Calculations'!B12*0.5</f>
        <v>8.1105002048154395E-6</v>
      </c>
      <c r="I13" s="6">
        <f>B12+B12*0.5</f>
        <v>2.4331500614446318E-5</v>
      </c>
    </row>
    <row r="14" spans="1:9" ht="20.25" thickBot="1" x14ac:dyDescent="0.35">
      <c r="A14" s="8" t="s">
        <v>75</v>
      </c>
      <c r="B14" s="8"/>
      <c r="C14" s="8"/>
      <c r="D14" s="8"/>
      <c r="E14" s="8" t="s">
        <v>91</v>
      </c>
      <c r="F14" s="8"/>
      <c r="G14" s="8"/>
      <c r="H14" s="8"/>
      <c r="I14" s="8"/>
    </row>
    <row r="15" spans="1:9" ht="16.5" thickTop="1" x14ac:dyDescent="0.25">
      <c r="A15" s="9" t="s">
        <v>71</v>
      </c>
      <c r="B15">
        <v>4.0599999999999996</v>
      </c>
      <c r="C15" t="s">
        <v>83</v>
      </c>
      <c r="D15">
        <f>B15*D2</f>
        <v>0.10312399999999998</v>
      </c>
      <c r="E15" t="s">
        <v>84</v>
      </c>
    </row>
    <row r="16" spans="1:9" x14ac:dyDescent="0.25">
      <c r="A16" s="9" t="s">
        <v>72</v>
      </c>
      <c r="B16">
        <v>0.4325</v>
      </c>
      <c r="C16" t="s">
        <v>85</v>
      </c>
      <c r="D16">
        <f>B16*D2*D2</f>
        <v>2.7903169999999997E-4</v>
      </c>
      <c r="E16" t="s">
        <v>86</v>
      </c>
    </row>
    <row r="17" spans="1:9" x14ac:dyDescent="0.25">
      <c r="A17" s="9" t="s">
        <v>73</v>
      </c>
      <c r="B17" s="6">
        <f>D1*D15/D16</f>
        <v>1.0422101861544764E-5</v>
      </c>
      <c r="C17" t="s">
        <v>87</v>
      </c>
      <c r="F17" s="9" t="s">
        <v>90</v>
      </c>
      <c r="H17">
        <v>5.21</v>
      </c>
      <c r="I17">
        <v>15.6</v>
      </c>
    </row>
    <row r="18" spans="1:9" x14ac:dyDescent="0.25">
      <c r="A18" s="9" t="s">
        <v>76</v>
      </c>
      <c r="B18" t="s">
        <v>77</v>
      </c>
      <c r="H18" s="6">
        <f>'Resistivity Calculations'!B17*0.5</f>
        <v>5.2110509307723819E-6</v>
      </c>
      <c r="I18" s="6">
        <f>B17+B17*0.5</f>
        <v>1.5633152792317146E-5</v>
      </c>
    </row>
    <row r="19" spans="1:9" ht="20.25" thickBot="1" x14ac:dyDescent="0.35">
      <c r="A19" s="8" t="s">
        <v>79</v>
      </c>
      <c r="B19" s="8"/>
      <c r="C19" s="8"/>
      <c r="D19" s="8"/>
      <c r="E19" s="8" t="s">
        <v>93</v>
      </c>
      <c r="F19" s="8"/>
      <c r="G19" s="8"/>
      <c r="H19" s="8"/>
      <c r="I19" s="8"/>
    </row>
    <row r="20" spans="1:9" ht="16.5" thickTop="1" x14ac:dyDescent="0.25">
      <c r="A20" s="9" t="s">
        <v>71</v>
      </c>
      <c r="B20">
        <v>4.25</v>
      </c>
      <c r="C20" t="s">
        <v>83</v>
      </c>
      <c r="D20">
        <f>B20*D2</f>
        <v>0.10794999999999999</v>
      </c>
      <c r="E20" t="s">
        <v>84</v>
      </c>
    </row>
    <row r="21" spans="1:9" x14ac:dyDescent="0.25">
      <c r="A21" s="9" t="s">
        <v>72</v>
      </c>
      <c r="B21">
        <v>0.375</v>
      </c>
      <c r="C21" t="s">
        <v>85</v>
      </c>
      <c r="D21">
        <f>B21*D2*D2</f>
        <v>2.4193499999999995E-4</v>
      </c>
      <c r="E21" t="s">
        <v>86</v>
      </c>
    </row>
    <row r="22" spans="1:9" x14ac:dyDescent="0.25">
      <c r="A22" s="9" t="s">
        <v>73</v>
      </c>
      <c r="B22" s="6">
        <f>D1*D20/D21</f>
        <v>1.2582677165354332E-5</v>
      </c>
      <c r="C22" t="s">
        <v>87</v>
      </c>
      <c r="F22" s="9" t="s">
        <v>90</v>
      </c>
      <c r="H22">
        <v>6.29</v>
      </c>
      <c r="I22">
        <v>18.899999999999999</v>
      </c>
    </row>
    <row r="23" spans="1:9" x14ac:dyDescent="0.25">
      <c r="A23" s="9" t="s">
        <v>76</v>
      </c>
      <c r="B23" t="s">
        <v>82</v>
      </c>
      <c r="H23" s="6">
        <f>'Resistivity Calculations'!B22*0.5</f>
        <v>6.2913385826771662E-6</v>
      </c>
      <c r="I23" s="6">
        <f>B22+B22*0.5</f>
        <v>1.8874015748031499E-5</v>
      </c>
    </row>
    <row r="24" spans="1:9" ht="20.25" thickBot="1" x14ac:dyDescent="0.35">
      <c r="A24" s="8" t="s">
        <v>80</v>
      </c>
      <c r="B24" s="8"/>
      <c r="C24" s="8"/>
      <c r="D24" s="8"/>
      <c r="E24" s="8" t="s">
        <v>92</v>
      </c>
      <c r="F24" s="8"/>
      <c r="G24" s="8"/>
      <c r="H24" s="8"/>
      <c r="I24" s="8"/>
    </row>
    <row r="25" spans="1:9" ht="16.5" thickTop="1" x14ac:dyDescent="0.25">
      <c r="A25" s="9" t="s">
        <v>71</v>
      </c>
      <c r="B25">
        <v>5.2560000000000002</v>
      </c>
      <c r="C25" t="s">
        <v>83</v>
      </c>
      <c r="D25">
        <f>B25*D2</f>
        <v>0.13350239999999999</v>
      </c>
      <c r="E25" t="s">
        <v>84</v>
      </c>
    </row>
    <row r="26" spans="1:9" x14ac:dyDescent="0.25">
      <c r="A26" s="9" t="s">
        <v>72</v>
      </c>
      <c r="B26">
        <v>0.41</v>
      </c>
      <c r="C26" t="s">
        <v>85</v>
      </c>
      <c r="D26">
        <f>B26*D2*D2</f>
        <v>2.6451559999999999E-4</v>
      </c>
      <c r="E26" t="s">
        <v>86</v>
      </c>
    </row>
    <row r="27" spans="1:9" x14ac:dyDescent="0.25">
      <c r="A27" s="9" t="s">
        <v>73</v>
      </c>
      <c r="B27" s="6">
        <f>D1*D25/D26</f>
        <v>1.4232686767812561E-5</v>
      </c>
      <c r="C27" t="s">
        <v>87</v>
      </c>
      <c r="F27" s="9" t="s">
        <v>90</v>
      </c>
      <c r="H27">
        <v>7.16</v>
      </c>
      <c r="I27">
        <v>21.3</v>
      </c>
    </row>
    <row r="28" spans="1:9" x14ac:dyDescent="0.25">
      <c r="A28" s="9" t="s">
        <v>76</v>
      </c>
      <c r="B28" t="s">
        <v>81</v>
      </c>
      <c r="H28" s="6">
        <f>'Resistivity Calculations'!B27*0.5</f>
        <v>7.1163433839062807E-6</v>
      </c>
      <c r="I28" s="6">
        <f>B27+B27*0.5</f>
        <v>2.1349030151718841E-5</v>
      </c>
    </row>
    <row r="32" spans="1:9" ht="20.25" thickBot="1" x14ac:dyDescent="0.35">
      <c r="A32" s="8" t="s">
        <v>103</v>
      </c>
      <c r="B32" s="8">
        <v>2</v>
      </c>
      <c r="C32" s="8"/>
      <c r="D32" s="8"/>
      <c r="E32" s="8" t="s">
        <v>92</v>
      </c>
      <c r="F32" s="8"/>
      <c r="G32" s="8"/>
      <c r="H32" s="8"/>
      <c r="I32" s="8"/>
    </row>
    <row r="33" spans="1:9" ht="16.5" thickTop="1" x14ac:dyDescent="0.25">
      <c r="A33" s="9" t="s">
        <v>71</v>
      </c>
      <c r="B33" s="13">
        <v>5.75</v>
      </c>
      <c r="C33" t="s">
        <v>83</v>
      </c>
      <c r="D33">
        <f>B33*D10</f>
        <v>0.92288994999999996</v>
      </c>
      <c r="E33" t="s">
        <v>84</v>
      </c>
    </row>
    <row r="34" spans="1:9" x14ac:dyDescent="0.25">
      <c r="A34" s="9" t="s">
        <v>72</v>
      </c>
      <c r="B34" s="13">
        <v>0.5</v>
      </c>
      <c r="C34" t="s">
        <v>85</v>
      </c>
      <c r="D34">
        <f>B34*D2*D2</f>
        <v>3.2257999999999999E-4</v>
      </c>
      <c r="E34" t="s">
        <v>86</v>
      </c>
    </row>
    <row r="35" spans="1:9" x14ac:dyDescent="0.25">
      <c r="A35" s="9" t="s">
        <v>73</v>
      </c>
      <c r="B35" s="6">
        <f>D1*D33/D34</f>
        <v>8.0679200787401575E-5</v>
      </c>
      <c r="C35" t="s">
        <v>87</v>
      </c>
      <c r="F35" s="9" t="s">
        <v>90</v>
      </c>
      <c r="H35" s="6">
        <v>40</v>
      </c>
      <c r="I35">
        <v>121</v>
      </c>
    </row>
    <row r="36" spans="1:9" x14ac:dyDescent="0.25">
      <c r="A36" s="9" t="s">
        <v>76</v>
      </c>
      <c r="B36" t="s">
        <v>104</v>
      </c>
      <c r="H36" s="6">
        <f>'Resistivity Calculations'!B35*0.5</f>
        <v>4.0339600393700788E-5</v>
      </c>
      <c r="I36" s="6">
        <f>B35+B35*0.5</f>
        <v>1.2101880118110236E-4</v>
      </c>
    </row>
    <row r="38" spans="1:9" x14ac:dyDescent="0.25">
      <c r="D38" s="6"/>
    </row>
  </sheetData>
  <conditionalFormatting sqref="E25">
    <cfRule type="cellIs" dxfId="143" priority="2" operator="between">
      <formula>$H$12</formula>
      <formula>$I$12</formula>
    </cfRule>
  </conditionalFormatting>
  <conditionalFormatting sqref="E33">
    <cfRule type="cellIs" dxfId="142" priority="1" operator="between">
      <formula>$H$12</formula>
      <formula>$I$12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activeCell="K37" sqref="K37"/>
    </sheetView>
  </sheetViews>
  <sheetFormatPr defaultRowHeight="15.75" x14ac:dyDescent="0.25"/>
  <cols>
    <col min="1" max="1" width="12.125" customWidth="1"/>
    <col min="2" max="2" width="10.5" customWidth="1"/>
    <col min="3" max="3" width="13" customWidth="1"/>
    <col min="4" max="4" width="9.125" customWidth="1"/>
    <col min="5" max="5" width="8.375" customWidth="1"/>
    <col min="6" max="6" width="7.25" customWidth="1"/>
    <col min="8" max="8" width="13" bestFit="1" customWidth="1"/>
    <col min="10" max="10" width="12" customWidth="1"/>
    <col min="11" max="11" width="11.125" bestFit="1" customWidth="1"/>
  </cols>
  <sheetData>
    <row r="1" spans="1:11" x14ac:dyDescent="0.25">
      <c r="A1" t="s">
        <v>61</v>
      </c>
      <c r="B1" t="s">
        <v>62</v>
      </c>
      <c r="C1" s="5" t="s">
        <v>68</v>
      </c>
      <c r="D1" s="4">
        <v>20</v>
      </c>
      <c r="E1" t="s">
        <v>63</v>
      </c>
      <c r="H1" t="s">
        <v>102</v>
      </c>
    </row>
    <row r="3" spans="1:11" x14ac:dyDescent="0.25">
      <c r="A3" s="1" t="s">
        <v>34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H3" s="1" t="s">
        <v>2</v>
      </c>
      <c r="I3" s="1" t="s">
        <v>3</v>
      </c>
      <c r="J3" s="1" t="s">
        <v>4</v>
      </c>
    </row>
    <row r="4" spans="1:11" x14ac:dyDescent="0.25">
      <c r="A4" t="str">
        <f>Template!A4</f>
        <v>Fig 2</v>
      </c>
      <c r="B4" t="str">
        <f>Template!B4</f>
        <v>A1</v>
      </c>
      <c r="C4" t="str">
        <f>Template!C4</f>
        <v>A2</v>
      </c>
      <c r="D4" s="3">
        <v>1.53</v>
      </c>
      <c r="E4">
        <f>(D4*1000)/$D$1</f>
        <v>76.5</v>
      </c>
      <c r="F4">
        <f>Template!F4</f>
        <v>150</v>
      </c>
      <c r="H4" s="3">
        <v>2.1970000000000001</v>
      </c>
      <c r="I4">
        <f>(H4*1000)/$D$1</f>
        <v>109.85</v>
      </c>
      <c r="J4">
        <f>Template!F4</f>
        <v>150</v>
      </c>
    </row>
    <row r="5" spans="1:11" x14ac:dyDescent="0.25">
      <c r="A5" t="str">
        <f>Template!A5</f>
        <v>Fig 2</v>
      </c>
      <c r="B5" t="str">
        <f>Template!B5</f>
        <v>B1</v>
      </c>
      <c r="C5" t="str">
        <f>Template!C5</f>
        <v>B2</v>
      </c>
      <c r="D5" s="3">
        <v>1.31</v>
      </c>
      <c r="E5">
        <f t="shared" ref="E5:E17" si="0">(D5*1000)/$D$1</f>
        <v>65.5</v>
      </c>
      <c r="F5">
        <f>Template!F5</f>
        <v>150</v>
      </c>
      <c r="H5" s="3">
        <v>1.58</v>
      </c>
      <c r="I5">
        <f t="shared" ref="I5:I17" si="1">(H5*1000)/$D$1</f>
        <v>79</v>
      </c>
      <c r="J5">
        <f>Template!F5</f>
        <v>150</v>
      </c>
    </row>
    <row r="6" spans="1:11" x14ac:dyDescent="0.25">
      <c r="A6" t="str">
        <f>Template!A6</f>
        <v>Fig 2</v>
      </c>
      <c r="B6" t="str">
        <f>Template!B6</f>
        <v>C1</v>
      </c>
      <c r="C6" t="str">
        <f>Template!C6</f>
        <v>C2</v>
      </c>
      <c r="D6" s="3">
        <v>0.8</v>
      </c>
      <c r="E6">
        <f t="shared" si="0"/>
        <v>40</v>
      </c>
      <c r="F6">
        <f>Template!F6</f>
        <v>150</v>
      </c>
      <c r="H6" s="3">
        <v>0.58740000000000003</v>
      </c>
      <c r="I6">
        <f t="shared" si="1"/>
        <v>29.369999999999997</v>
      </c>
      <c r="J6">
        <f>Template!F6</f>
        <v>150</v>
      </c>
    </row>
    <row r="7" spans="1:11" x14ac:dyDescent="0.25">
      <c r="A7" t="str">
        <f>Template!A7</f>
        <v>Fig 2</v>
      </c>
      <c r="B7" t="str">
        <f>Template!B7</f>
        <v>D1</v>
      </c>
      <c r="C7" t="str">
        <f>Template!C7</f>
        <v>D2</v>
      </c>
      <c r="D7" s="3">
        <v>0.4</v>
      </c>
      <c r="E7">
        <f t="shared" si="0"/>
        <v>20</v>
      </c>
      <c r="F7">
        <f>Template!F7</f>
        <v>150</v>
      </c>
      <c r="H7" s="3">
        <v>0.52100000000000002</v>
      </c>
      <c r="I7">
        <f t="shared" si="1"/>
        <v>26.05</v>
      </c>
      <c r="J7">
        <f>Template!F7</f>
        <v>150</v>
      </c>
    </row>
    <row r="8" spans="1:11" x14ac:dyDescent="0.25">
      <c r="A8" t="str">
        <f>Template!A8</f>
        <v>Fig 2</v>
      </c>
      <c r="B8" t="str">
        <f>Template!B8</f>
        <v>E1</v>
      </c>
      <c r="C8" t="str">
        <f>Template!C8</f>
        <v>E2</v>
      </c>
      <c r="D8" s="3">
        <v>0.9</v>
      </c>
      <c r="E8">
        <f t="shared" si="0"/>
        <v>45</v>
      </c>
      <c r="F8">
        <f>Template!F8</f>
        <v>150</v>
      </c>
      <c r="H8" s="3">
        <v>1.08</v>
      </c>
      <c r="I8">
        <f t="shared" si="1"/>
        <v>54</v>
      </c>
      <c r="J8">
        <f>Template!F8</f>
        <v>150</v>
      </c>
    </row>
    <row r="9" spans="1:11" x14ac:dyDescent="0.25">
      <c r="A9" t="str">
        <f>Template!A9</f>
        <v>Fig 2</v>
      </c>
      <c r="B9" t="str">
        <f>Template!B9</f>
        <v>F1</v>
      </c>
      <c r="C9" t="str">
        <f>Template!C9</f>
        <v>F2</v>
      </c>
      <c r="D9" s="3">
        <v>1.4</v>
      </c>
      <c r="E9">
        <f t="shared" si="0"/>
        <v>70</v>
      </c>
      <c r="F9">
        <f>Template!F9</f>
        <v>150</v>
      </c>
      <c r="H9" s="3">
        <v>1.91</v>
      </c>
      <c r="I9">
        <f t="shared" si="1"/>
        <v>95.5</v>
      </c>
      <c r="J9">
        <f>Template!F9</f>
        <v>150</v>
      </c>
      <c r="K9" t="s">
        <v>115</v>
      </c>
    </row>
    <row r="10" spans="1:11" x14ac:dyDescent="0.25">
      <c r="A10" t="str">
        <f>Template!A10</f>
        <v>Fig 2</v>
      </c>
      <c r="B10" t="str">
        <f>Template!B10</f>
        <v>G1</v>
      </c>
      <c r="C10" t="str">
        <f>Template!C10</f>
        <v>G2</v>
      </c>
      <c r="D10" s="3">
        <v>0.6</v>
      </c>
      <c r="E10">
        <f t="shared" si="0"/>
        <v>30</v>
      </c>
      <c r="F10">
        <f>Template!F10</f>
        <v>150</v>
      </c>
      <c r="H10" s="3">
        <v>0.65</v>
      </c>
      <c r="I10">
        <f t="shared" si="1"/>
        <v>32.5</v>
      </c>
      <c r="J10">
        <f>Template!F10</f>
        <v>150</v>
      </c>
      <c r="K10" t="s">
        <v>115</v>
      </c>
    </row>
    <row r="11" spans="1:11" x14ac:dyDescent="0.25">
      <c r="A11" t="str">
        <f>Template!A11</f>
        <v>Fig 2</v>
      </c>
      <c r="B11" t="str">
        <f>Template!B11</f>
        <v>H1</v>
      </c>
      <c r="C11" t="str">
        <f>Template!C11</f>
        <v>H2</v>
      </c>
      <c r="D11" s="3">
        <v>1.68</v>
      </c>
      <c r="E11">
        <f t="shared" si="0"/>
        <v>84</v>
      </c>
      <c r="F11">
        <f>Template!F11</f>
        <v>150</v>
      </c>
      <c r="H11" s="3">
        <v>2.09</v>
      </c>
      <c r="I11">
        <f t="shared" si="1"/>
        <v>104.5</v>
      </c>
      <c r="J11">
        <f>Template!F11</f>
        <v>150</v>
      </c>
      <c r="K11" t="s">
        <v>115</v>
      </c>
    </row>
    <row r="12" spans="1:11" x14ac:dyDescent="0.25">
      <c r="A12" t="str">
        <f>Template!A12</f>
        <v>Fig 2</v>
      </c>
      <c r="B12" t="str">
        <f>Template!B12</f>
        <v>Z1</v>
      </c>
      <c r="C12" t="str">
        <f>Template!C12</f>
        <v>Z2</v>
      </c>
      <c r="D12" s="3">
        <v>1.3</v>
      </c>
      <c r="E12">
        <f t="shared" si="0"/>
        <v>65</v>
      </c>
      <c r="F12">
        <f>Template!F12</f>
        <v>150</v>
      </c>
      <c r="H12" s="3">
        <v>1.61</v>
      </c>
      <c r="I12">
        <f t="shared" si="1"/>
        <v>80.5</v>
      </c>
      <c r="J12">
        <f>Template!F12</f>
        <v>150</v>
      </c>
      <c r="K12" t="s">
        <v>115</v>
      </c>
    </row>
    <row r="13" spans="1:11" x14ac:dyDescent="0.25">
      <c r="A13" t="str">
        <f>Template!A13</f>
        <v>Fig 2</v>
      </c>
      <c r="B13" t="str">
        <f>Template!B13</f>
        <v>J1</v>
      </c>
      <c r="C13" t="str">
        <f>Template!C13</f>
        <v>J2</v>
      </c>
      <c r="D13" s="3">
        <v>2.2999999999999998</v>
      </c>
      <c r="E13">
        <f t="shared" si="0"/>
        <v>115</v>
      </c>
      <c r="F13">
        <f>Template!F13</f>
        <v>150</v>
      </c>
      <c r="H13" s="3">
        <v>0.503</v>
      </c>
      <c r="I13">
        <f t="shared" si="1"/>
        <v>25.15</v>
      </c>
      <c r="J13">
        <f>Template!F13</f>
        <v>150</v>
      </c>
    </row>
    <row r="14" spans="1:11" x14ac:dyDescent="0.25">
      <c r="A14" t="str">
        <f>Template!A14</f>
        <v>Fig 2</v>
      </c>
      <c r="B14" t="str">
        <f>Template!B14</f>
        <v>K1</v>
      </c>
      <c r="C14" t="str">
        <f>Template!C14</f>
        <v>K2</v>
      </c>
      <c r="D14" s="3">
        <v>1.56</v>
      </c>
      <c r="E14">
        <f t="shared" si="0"/>
        <v>78</v>
      </c>
      <c r="F14">
        <f>Template!F14</f>
        <v>150</v>
      </c>
      <c r="H14" s="3">
        <v>0.69899999999999995</v>
      </c>
      <c r="I14">
        <f t="shared" si="1"/>
        <v>34.950000000000003</v>
      </c>
      <c r="J14">
        <f>Template!F14</f>
        <v>150</v>
      </c>
    </row>
    <row r="15" spans="1:11" x14ac:dyDescent="0.25">
      <c r="A15" t="str">
        <f>Template!A15</f>
        <v>Fig 2</v>
      </c>
      <c r="B15" t="str">
        <f>Template!B15</f>
        <v>L1</v>
      </c>
      <c r="C15" t="str">
        <f>Template!C15</f>
        <v>L2</v>
      </c>
      <c r="D15" s="3">
        <v>3</v>
      </c>
      <c r="E15">
        <f t="shared" si="0"/>
        <v>150</v>
      </c>
      <c r="F15">
        <f>Template!F15</f>
        <v>150</v>
      </c>
      <c r="H15" s="3">
        <v>0.52600000000000002</v>
      </c>
      <c r="I15">
        <f t="shared" si="1"/>
        <v>26.3</v>
      </c>
      <c r="J15">
        <f>Template!F15</f>
        <v>150</v>
      </c>
    </row>
    <row r="16" spans="1:11" x14ac:dyDescent="0.25">
      <c r="A16" t="str">
        <f>Template!A16</f>
        <v>Fig 2</v>
      </c>
      <c r="B16" t="str">
        <f>Template!B16</f>
        <v>M1</v>
      </c>
      <c r="C16" t="str">
        <f>Template!C16</f>
        <v>M2</v>
      </c>
      <c r="D16" s="3">
        <v>1.3</v>
      </c>
      <c r="E16">
        <f t="shared" si="0"/>
        <v>65</v>
      </c>
      <c r="F16">
        <f>Template!F16</f>
        <v>150</v>
      </c>
      <c r="H16" s="3">
        <v>0.36799999999999999</v>
      </c>
      <c r="I16">
        <f t="shared" si="1"/>
        <v>18.399999999999999</v>
      </c>
      <c r="J16">
        <f>Template!F16</f>
        <v>150</v>
      </c>
    </row>
    <row r="17" spans="1:10" x14ac:dyDescent="0.25">
      <c r="A17" t="str">
        <f>Template!A17</f>
        <v>Fig 2</v>
      </c>
      <c r="B17" t="str">
        <f>Template!B17</f>
        <v>N1</v>
      </c>
      <c r="C17" t="str">
        <f>Template!C17</f>
        <v>N2</v>
      </c>
      <c r="D17" s="3">
        <v>0.8</v>
      </c>
      <c r="E17">
        <f t="shared" si="0"/>
        <v>40</v>
      </c>
      <c r="F17">
        <f>Template!F17</f>
        <v>150</v>
      </c>
      <c r="H17" s="3">
        <v>0.83</v>
      </c>
      <c r="I17">
        <f t="shared" si="1"/>
        <v>41.5</v>
      </c>
      <c r="J17">
        <f>Template!F17</f>
        <v>150</v>
      </c>
    </row>
    <row r="18" spans="1:10" x14ac:dyDescent="0.25">
      <c r="A18" t="str">
        <f>Template!A18</f>
        <v>Fig 2</v>
      </c>
      <c r="B18" t="str">
        <f>Template!B18</f>
        <v>B1</v>
      </c>
      <c r="C18" t="str">
        <f>Template!C18</f>
        <v>C1</v>
      </c>
      <c r="D18" s="3"/>
      <c r="E18" t="s">
        <v>99</v>
      </c>
      <c r="F18" s="12" t="str">
        <f>Template!F18</f>
        <v>See Resistivity Caculation Tab - Part L16-TSV-34.1</v>
      </c>
      <c r="H18" s="3"/>
      <c r="I18" t="s">
        <v>99</v>
      </c>
      <c r="J18" s="12" t="str">
        <f>Template!F18</f>
        <v>See Resistivity Caculation Tab - Part L16-TSV-34.1</v>
      </c>
    </row>
    <row r="19" spans="1:10" x14ac:dyDescent="0.25">
      <c r="A19" t="str">
        <f>Template!A19</f>
        <v>Fig 2</v>
      </c>
      <c r="B19" t="str">
        <f>Template!B19</f>
        <v>D1</v>
      </c>
      <c r="C19" t="str">
        <f>Template!C19</f>
        <v>E1</v>
      </c>
      <c r="D19" s="3"/>
      <c r="E19" t="s">
        <v>99</v>
      </c>
      <c r="F19" s="12"/>
      <c r="H19" s="3"/>
      <c r="I19" t="s">
        <v>99</v>
      </c>
      <c r="J19" s="12"/>
    </row>
    <row r="20" spans="1:10" x14ac:dyDescent="0.25">
      <c r="A20" t="str">
        <f>Template!A20</f>
        <v>Fig 2</v>
      </c>
      <c r="B20" t="str">
        <f>Template!B20</f>
        <v>F1</v>
      </c>
      <c r="C20" t="str">
        <f>Template!C20</f>
        <v>G1</v>
      </c>
      <c r="D20" s="3"/>
      <c r="E20" t="s">
        <v>99</v>
      </c>
      <c r="F20" s="12"/>
      <c r="H20" s="3"/>
      <c r="I20" t="s">
        <v>99</v>
      </c>
      <c r="J20" s="12"/>
    </row>
    <row r="21" spans="1:10" x14ac:dyDescent="0.25">
      <c r="A21" t="str">
        <f>Template!A21</f>
        <v>Fig 2</v>
      </c>
      <c r="B21" t="str">
        <f>Template!B21</f>
        <v>H1</v>
      </c>
      <c r="C21" t="str">
        <f>Template!C21</f>
        <v>Z1</v>
      </c>
      <c r="D21" s="3"/>
      <c r="E21" t="s">
        <v>99</v>
      </c>
      <c r="F21" s="12"/>
      <c r="H21" s="3"/>
      <c r="I21" t="s">
        <v>99</v>
      </c>
      <c r="J21" s="12"/>
    </row>
    <row r="22" spans="1:10" x14ac:dyDescent="0.25">
      <c r="A22" t="str">
        <f>Template!A22</f>
        <v>Fig 2</v>
      </c>
      <c r="B22" t="str">
        <f>Template!B22</f>
        <v>J1</v>
      </c>
      <c r="C22" t="str">
        <f>Template!C22</f>
        <v>K1</v>
      </c>
      <c r="D22" s="3"/>
      <c r="E22" t="s">
        <v>99</v>
      </c>
      <c r="F22" s="12"/>
      <c r="H22" s="3"/>
      <c r="I22" t="s">
        <v>99</v>
      </c>
      <c r="J22" s="12"/>
    </row>
    <row r="23" spans="1:10" x14ac:dyDescent="0.25">
      <c r="A23" t="str">
        <f>Template!A23</f>
        <v>Fig 2</v>
      </c>
      <c r="B23" t="str">
        <f>Template!B23</f>
        <v>L1</v>
      </c>
      <c r="C23" t="str">
        <f>Template!C23</f>
        <v>M1</v>
      </c>
      <c r="D23" s="3"/>
      <c r="E23" t="s">
        <v>99</v>
      </c>
      <c r="F23" s="12"/>
      <c r="H23" s="3"/>
      <c r="I23" t="s">
        <v>99</v>
      </c>
      <c r="J23" s="12"/>
    </row>
    <row r="24" spans="1:10" ht="31.5" x14ac:dyDescent="0.25">
      <c r="A24" t="str">
        <f>Template!A24</f>
        <v>Fig 2 and Fig 4</v>
      </c>
      <c r="B24" t="str">
        <f>Template!B24</f>
        <v>A1</v>
      </c>
      <c r="C24" t="str">
        <f>Template!C24</f>
        <v>V1</v>
      </c>
      <c r="D24" s="3"/>
      <c r="E24" t="s">
        <v>99</v>
      </c>
      <c r="F24" s="10" t="s">
        <v>95</v>
      </c>
      <c r="H24" s="3"/>
      <c r="I24" t="s">
        <v>99</v>
      </c>
      <c r="J24" s="11" t="s">
        <v>95</v>
      </c>
    </row>
    <row r="25" spans="1:10" x14ac:dyDescent="0.25">
      <c r="A25" t="str">
        <f>Template!A25</f>
        <v>Fig 2 and Fig 5</v>
      </c>
      <c r="B25" t="str">
        <f>Template!B25</f>
        <v>N1</v>
      </c>
      <c r="C25" t="str">
        <f>Template!C25</f>
        <v>W1</v>
      </c>
      <c r="D25" s="3"/>
      <c r="E25" t="s">
        <v>99</v>
      </c>
      <c r="F25" t="str">
        <f>Template!F25</f>
        <v>TBA</v>
      </c>
      <c r="H25" s="3"/>
      <c r="I25" t="s">
        <v>99</v>
      </c>
      <c r="J25" t="str">
        <f>Template!F25</f>
        <v>TBA</v>
      </c>
    </row>
    <row r="26" spans="1:10" x14ac:dyDescent="0.25">
      <c r="A26" t="str">
        <f>Template!A26</f>
        <v>Fig 3</v>
      </c>
      <c r="B26" t="str">
        <f>Template!B26</f>
        <v>AA1</v>
      </c>
      <c r="C26" t="str">
        <f>Template!C26</f>
        <v>AA2</v>
      </c>
      <c r="D26" s="3"/>
      <c r="E26" t="s">
        <v>99</v>
      </c>
      <c r="F26">
        <v>150</v>
      </c>
      <c r="H26" s="3">
        <v>0.15</v>
      </c>
      <c r="I26">
        <f>(H26*1000)/$D$1</f>
        <v>7.5</v>
      </c>
      <c r="J26">
        <v>150</v>
      </c>
    </row>
    <row r="27" spans="1:10" x14ac:dyDescent="0.25">
      <c r="A27" t="str">
        <f>Template!A27</f>
        <v>Fig 3</v>
      </c>
      <c r="B27" t="str">
        <f>Template!B27</f>
        <v>AA2</v>
      </c>
      <c r="C27" t="str">
        <f>Template!C27</f>
        <v>P1</v>
      </c>
      <c r="D27" s="3"/>
      <c r="E27" t="s">
        <v>99</v>
      </c>
      <c r="F27" t="str">
        <f>Template!F27</f>
        <v>TBA</v>
      </c>
      <c r="H27" s="3">
        <v>0.86699999999999999</v>
      </c>
      <c r="I27">
        <f t="shared" ref="I27:I39" si="2">(H27*1000)/$D$1</f>
        <v>43.35</v>
      </c>
      <c r="J27" t="str">
        <f>Template!F27</f>
        <v>TBA</v>
      </c>
    </row>
    <row r="28" spans="1:10" x14ac:dyDescent="0.25">
      <c r="A28" t="str">
        <f>Template!A28</f>
        <v>Fig 3</v>
      </c>
      <c r="B28" t="str">
        <f>Template!B28</f>
        <v>P1</v>
      </c>
      <c r="C28" t="str">
        <f>Template!C28</f>
        <v>P2</v>
      </c>
      <c r="D28" s="3"/>
      <c r="E28" t="s">
        <v>99</v>
      </c>
      <c r="F28">
        <v>150</v>
      </c>
      <c r="H28" s="3">
        <v>0.16900000000000001</v>
      </c>
      <c r="I28">
        <f t="shared" si="2"/>
        <v>8.4499999999999993</v>
      </c>
      <c r="J28">
        <v>150</v>
      </c>
    </row>
    <row r="29" spans="1:10" x14ac:dyDescent="0.25">
      <c r="A29" t="str">
        <f>Template!A29</f>
        <v>Fig 3</v>
      </c>
      <c r="B29" t="str">
        <f>Template!B29</f>
        <v>P1</v>
      </c>
      <c r="C29" t="str">
        <f>Template!C29</f>
        <v>Q1</v>
      </c>
      <c r="D29" s="3"/>
      <c r="E29" t="s">
        <v>99</v>
      </c>
      <c r="F29" t="str">
        <f>Template!F29</f>
        <v>TBA</v>
      </c>
      <c r="H29" s="3">
        <v>4.1900000000000004</v>
      </c>
      <c r="I29">
        <f t="shared" si="2"/>
        <v>209.5</v>
      </c>
      <c r="J29" t="str">
        <f>Template!F29</f>
        <v>TBA</v>
      </c>
    </row>
    <row r="30" spans="1:10" x14ac:dyDescent="0.25">
      <c r="A30" t="str">
        <f>Template!A30</f>
        <v>Fig 3</v>
      </c>
      <c r="B30" t="str">
        <f>Template!B30</f>
        <v>P2</v>
      </c>
      <c r="C30" t="str">
        <f>Template!C30</f>
        <v>Q2</v>
      </c>
      <c r="D30" s="3"/>
      <c r="E30" t="s">
        <v>99</v>
      </c>
      <c r="F30" t="str">
        <f>Template!F30</f>
        <v>TBA</v>
      </c>
      <c r="H30" s="3"/>
      <c r="I30">
        <f t="shared" si="2"/>
        <v>0</v>
      </c>
      <c r="J30" t="str">
        <f>Template!F30</f>
        <v>TBA</v>
      </c>
    </row>
    <row r="31" spans="1:10" x14ac:dyDescent="0.25">
      <c r="A31" t="str">
        <f>Template!A31</f>
        <v>Fig 3</v>
      </c>
      <c r="B31" t="str">
        <f>Template!B31</f>
        <v>Q1</v>
      </c>
      <c r="C31" t="str">
        <f>Template!C31</f>
        <v>Q2</v>
      </c>
      <c r="D31" s="3"/>
      <c r="E31" t="s">
        <v>99</v>
      </c>
      <c r="F31" t="str">
        <f>Template!F31</f>
        <v>TBA</v>
      </c>
      <c r="H31" s="3">
        <v>5.2999999999999999E-2</v>
      </c>
      <c r="I31">
        <f t="shared" si="2"/>
        <v>2.65</v>
      </c>
      <c r="J31" t="str">
        <f>Template!F31</f>
        <v>TBA</v>
      </c>
    </row>
    <row r="32" spans="1:10" x14ac:dyDescent="0.25">
      <c r="A32" t="str">
        <f>Template!A32</f>
        <v>Fig 4</v>
      </c>
      <c r="B32" t="str">
        <f>Template!B32</f>
        <v>R1</v>
      </c>
      <c r="C32" t="str">
        <f>Template!C32</f>
        <v>S1</v>
      </c>
      <c r="D32" s="3"/>
      <c r="E32" t="s">
        <v>99</v>
      </c>
      <c r="F32" t="str">
        <f>Template!F32</f>
        <v>TBA</v>
      </c>
      <c r="H32" s="3">
        <v>0.316</v>
      </c>
      <c r="I32">
        <f t="shared" si="2"/>
        <v>15.8</v>
      </c>
      <c r="J32" t="str">
        <f>Template!F32</f>
        <v>TBA</v>
      </c>
    </row>
    <row r="33" spans="1:11" x14ac:dyDescent="0.25">
      <c r="A33" t="str">
        <f>Template!A33</f>
        <v>Fig 4</v>
      </c>
      <c r="B33" t="str">
        <f>Template!B33</f>
        <v>S1</v>
      </c>
      <c r="C33" t="str">
        <f>Template!C33</f>
        <v>T1</v>
      </c>
      <c r="D33" s="3"/>
      <c r="E33" t="s">
        <v>99</v>
      </c>
      <c r="F33">
        <v>150</v>
      </c>
      <c r="H33" s="3">
        <v>0.02</v>
      </c>
      <c r="I33">
        <f t="shared" si="2"/>
        <v>1</v>
      </c>
      <c r="J33">
        <v>150</v>
      </c>
    </row>
    <row r="34" spans="1:11" x14ac:dyDescent="0.25">
      <c r="A34" t="str">
        <f>Template!A34</f>
        <v>Fig 4</v>
      </c>
      <c r="B34" t="str">
        <f>Template!B34</f>
        <v>T2</v>
      </c>
      <c r="C34" t="str">
        <f>Template!C34</f>
        <v>U1</v>
      </c>
      <c r="D34" s="3"/>
      <c r="E34" t="s">
        <v>99</v>
      </c>
      <c r="F34">
        <v>150</v>
      </c>
      <c r="H34" s="3">
        <v>0.31</v>
      </c>
      <c r="I34">
        <f t="shared" si="2"/>
        <v>15.5</v>
      </c>
      <c r="J34">
        <v>150</v>
      </c>
    </row>
    <row r="35" spans="1:11" x14ac:dyDescent="0.25">
      <c r="A35" t="str">
        <f>Template!A35</f>
        <v>Fig 4</v>
      </c>
      <c r="B35" t="str">
        <f>Template!B35</f>
        <v>U1</v>
      </c>
      <c r="C35" t="str">
        <f>Template!C35</f>
        <v>V1</v>
      </c>
      <c r="D35" s="3"/>
      <c r="E35" t="s">
        <v>99</v>
      </c>
      <c r="F35">
        <v>150</v>
      </c>
      <c r="H35" s="3">
        <v>0.317</v>
      </c>
      <c r="I35">
        <f t="shared" si="2"/>
        <v>15.85</v>
      </c>
      <c r="J35">
        <v>150</v>
      </c>
      <c r="K35" t="s">
        <v>115</v>
      </c>
    </row>
    <row r="36" spans="1:11" x14ac:dyDescent="0.25">
      <c r="A36" t="str">
        <f>Template!A36</f>
        <v>Fig 4</v>
      </c>
      <c r="B36" t="str">
        <f>Template!B36</f>
        <v>T1</v>
      </c>
      <c r="C36" t="str">
        <f>Template!C36</f>
        <v>T2</v>
      </c>
      <c r="D36" s="3"/>
      <c r="E36" t="s">
        <v>99</v>
      </c>
      <c r="F36" t="str">
        <f>Template!F36</f>
        <v>TBA</v>
      </c>
      <c r="H36" s="3">
        <v>5.3</v>
      </c>
      <c r="I36">
        <f t="shared" si="2"/>
        <v>265</v>
      </c>
      <c r="J36" t="str">
        <f>Template!F36</f>
        <v>TBA</v>
      </c>
    </row>
    <row r="37" spans="1:11" x14ac:dyDescent="0.25">
      <c r="A37" t="str">
        <f>Template!A37</f>
        <v>Fig 5</v>
      </c>
      <c r="B37" t="str">
        <f>Template!B37</f>
        <v>X1</v>
      </c>
      <c r="C37" t="str">
        <f>Template!C37</f>
        <v>W1</v>
      </c>
      <c r="D37" s="3"/>
      <c r="E37" t="s">
        <v>99</v>
      </c>
      <c r="F37">
        <v>150</v>
      </c>
      <c r="H37" s="3">
        <v>0.161</v>
      </c>
      <c r="I37">
        <f t="shared" si="2"/>
        <v>8.0500000000000007</v>
      </c>
      <c r="J37">
        <v>150</v>
      </c>
      <c r="K37" t="s">
        <v>115</v>
      </c>
    </row>
    <row r="38" spans="1:11" x14ac:dyDescent="0.25">
      <c r="A38" t="str">
        <f>Template!A38</f>
        <v>Fig 5</v>
      </c>
      <c r="B38" t="str">
        <f>Template!B38</f>
        <v>X1</v>
      </c>
      <c r="C38" t="str">
        <f>Template!C38</f>
        <v>X2</v>
      </c>
      <c r="D38" s="3"/>
      <c r="E38" t="s">
        <v>99</v>
      </c>
      <c r="F38" t="str">
        <f>Template!F38</f>
        <v>TBA</v>
      </c>
      <c r="H38" s="3">
        <v>4.4000000000000004</v>
      </c>
      <c r="I38">
        <f t="shared" si="2"/>
        <v>220</v>
      </c>
      <c r="J38" t="str">
        <f>Template!F38</f>
        <v>TBA</v>
      </c>
      <c r="K38" t="s">
        <v>114</v>
      </c>
    </row>
    <row r="39" spans="1:11" x14ac:dyDescent="0.25">
      <c r="A39" t="str">
        <f>Template!A39</f>
        <v>Fig 5</v>
      </c>
      <c r="B39" t="str">
        <f>Template!B39</f>
        <v>X2</v>
      </c>
      <c r="C39" t="str">
        <f>Template!C39</f>
        <v>Y</v>
      </c>
      <c r="D39" s="3"/>
      <c r="E39" t="s">
        <v>99</v>
      </c>
      <c r="F39">
        <v>150</v>
      </c>
      <c r="H39" s="3">
        <v>0.14000000000000001</v>
      </c>
      <c r="I39">
        <f t="shared" si="2"/>
        <v>7</v>
      </c>
      <c r="J39">
        <v>150</v>
      </c>
    </row>
  </sheetData>
  <mergeCells count="2">
    <mergeCell ref="F18:F23"/>
    <mergeCell ref="J18:J23"/>
  </mergeCells>
  <conditionalFormatting sqref="E4:E17">
    <cfRule type="cellIs" dxfId="141" priority="3" operator="lessThan">
      <formula>F4</formula>
    </cfRule>
    <cfRule type="cellIs" dxfId="140" priority="4" operator="greaterThan">
      <formula>F4</formula>
    </cfRule>
  </conditionalFormatting>
  <conditionalFormatting sqref="I4:I17">
    <cfRule type="cellIs" dxfId="139" priority="1" operator="lessThan">
      <formula>J4</formula>
    </cfRule>
    <cfRule type="cellIs" dxfId="138" priority="2" operator="greaterThan">
      <formula>J4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H38" sqref="H38"/>
    </sheetView>
  </sheetViews>
  <sheetFormatPr defaultRowHeight="15.75" x14ac:dyDescent="0.25"/>
  <cols>
    <col min="1" max="1" width="14.125" customWidth="1"/>
    <col min="2" max="2" width="10.875" customWidth="1"/>
    <col min="3" max="3" width="9" customWidth="1"/>
    <col min="4" max="4" width="8.375" customWidth="1"/>
    <col min="5" max="5" width="7.125" customWidth="1"/>
    <col min="6" max="6" width="4.25" customWidth="1"/>
    <col min="7" max="7" width="7" customWidth="1"/>
    <col min="8" max="8" width="12" bestFit="1" customWidth="1"/>
  </cols>
  <sheetData>
    <row r="1" spans="1:11" x14ac:dyDescent="0.25">
      <c r="A1" t="s">
        <v>64</v>
      </c>
      <c r="B1" t="s">
        <v>62</v>
      </c>
      <c r="C1" s="5" t="s">
        <v>68</v>
      </c>
      <c r="D1" s="4">
        <v>20</v>
      </c>
      <c r="E1" t="s">
        <v>65</v>
      </c>
      <c r="H1" t="s">
        <v>113</v>
      </c>
    </row>
    <row r="3" spans="1:11" x14ac:dyDescent="0.25">
      <c r="A3" s="1" t="s">
        <v>34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H3" s="1" t="s">
        <v>2</v>
      </c>
      <c r="I3" s="1" t="s">
        <v>3</v>
      </c>
      <c r="J3" s="1" t="s">
        <v>4</v>
      </c>
    </row>
    <row r="4" spans="1:11" x14ac:dyDescent="0.25">
      <c r="A4" t="s">
        <v>35</v>
      </c>
      <c r="B4" t="s">
        <v>5</v>
      </c>
      <c r="C4" t="s">
        <v>6</v>
      </c>
      <c r="D4" s="2">
        <v>0.752</v>
      </c>
      <c r="E4">
        <f>(D4*1000)/$D$1</f>
        <v>37.6</v>
      </c>
      <c r="F4">
        <v>150</v>
      </c>
      <c r="H4" s="2">
        <v>0.52200000000000002</v>
      </c>
      <c r="I4">
        <f>(H4*1000)/$D$1</f>
        <v>26.1</v>
      </c>
      <c r="J4">
        <v>150</v>
      </c>
      <c r="K4" t="s">
        <v>115</v>
      </c>
    </row>
    <row r="5" spans="1:11" x14ac:dyDescent="0.25">
      <c r="A5" t="s">
        <v>35</v>
      </c>
      <c r="B5" t="s">
        <v>7</v>
      </c>
      <c r="C5" t="s">
        <v>20</v>
      </c>
      <c r="D5" s="2">
        <v>0.79800000000000004</v>
      </c>
      <c r="E5">
        <f t="shared" ref="E5:E39" si="0">(D5*1000)/$D$1</f>
        <v>39.9</v>
      </c>
      <c r="F5">
        <v>150</v>
      </c>
      <c r="H5" s="2">
        <v>0.41099999999999998</v>
      </c>
      <c r="I5">
        <f t="shared" ref="I5:I39" si="1">(H5*1000)/$D$1</f>
        <v>20.55</v>
      </c>
      <c r="J5">
        <v>150</v>
      </c>
      <c r="K5" t="s">
        <v>115</v>
      </c>
    </row>
    <row r="6" spans="1:11" x14ac:dyDescent="0.25">
      <c r="A6" t="s">
        <v>35</v>
      </c>
      <c r="B6" t="s">
        <v>8</v>
      </c>
      <c r="C6" t="s">
        <v>21</v>
      </c>
      <c r="D6" s="2">
        <v>1.296</v>
      </c>
      <c r="E6">
        <f t="shared" si="0"/>
        <v>64.8</v>
      </c>
      <c r="F6">
        <v>150</v>
      </c>
      <c r="H6" s="2">
        <v>0.75</v>
      </c>
      <c r="I6">
        <f t="shared" si="1"/>
        <v>37.5</v>
      </c>
      <c r="J6">
        <v>150</v>
      </c>
      <c r="K6" t="s">
        <v>115</v>
      </c>
    </row>
    <row r="7" spans="1:11" x14ac:dyDescent="0.25">
      <c r="A7" t="s">
        <v>35</v>
      </c>
      <c r="B7" t="s">
        <v>9</v>
      </c>
      <c r="C7" t="s">
        <v>22</v>
      </c>
      <c r="D7" s="2">
        <v>0.35199999999999998</v>
      </c>
      <c r="E7">
        <f t="shared" si="0"/>
        <v>17.600000000000001</v>
      </c>
      <c r="F7">
        <v>150</v>
      </c>
      <c r="H7" s="2">
        <v>0.311</v>
      </c>
      <c r="I7">
        <f t="shared" si="1"/>
        <v>15.55</v>
      </c>
      <c r="J7">
        <v>150</v>
      </c>
    </row>
    <row r="8" spans="1:11" x14ac:dyDescent="0.25">
      <c r="A8" t="s">
        <v>35</v>
      </c>
      <c r="B8" t="s">
        <v>10</v>
      </c>
      <c r="C8" t="s">
        <v>23</v>
      </c>
      <c r="D8" s="2">
        <v>1.1930000000000001</v>
      </c>
      <c r="E8">
        <f t="shared" si="0"/>
        <v>59.65</v>
      </c>
      <c r="F8">
        <v>150</v>
      </c>
      <c r="H8" s="2">
        <v>0.28000000000000003</v>
      </c>
      <c r="I8">
        <f t="shared" si="1"/>
        <v>14</v>
      </c>
      <c r="J8">
        <v>150</v>
      </c>
    </row>
    <row r="9" spans="1:11" x14ac:dyDescent="0.25">
      <c r="A9" t="s">
        <v>35</v>
      </c>
      <c r="B9" t="s">
        <v>11</v>
      </c>
      <c r="C9" t="s">
        <v>24</v>
      </c>
      <c r="D9" s="2">
        <v>0.28000000000000003</v>
      </c>
      <c r="E9">
        <f t="shared" si="0"/>
        <v>14</v>
      </c>
      <c r="F9">
        <v>150</v>
      </c>
      <c r="H9" s="2">
        <v>0.77</v>
      </c>
      <c r="I9">
        <f t="shared" si="1"/>
        <v>38.5</v>
      </c>
      <c r="J9">
        <v>150</v>
      </c>
    </row>
    <row r="10" spans="1:11" x14ac:dyDescent="0.25">
      <c r="A10" t="s">
        <v>35</v>
      </c>
      <c r="B10" t="s">
        <v>12</v>
      </c>
      <c r="C10" t="s">
        <v>25</v>
      </c>
      <c r="D10" s="2">
        <v>0.54400000000000004</v>
      </c>
      <c r="E10">
        <f t="shared" si="0"/>
        <v>27.2</v>
      </c>
      <c r="F10">
        <v>150</v>
      </c>
      <c r="H10" s="2">
        <v>0.69499999999999995</v>
      </c>
      <c r="I10">
        <f t="shared" si="1"/>
        <v>34.75</v>
      </c>
      <c r="J10">
        <v>150</v>
      </c>
    </row>
    <row r="11" spans="1:11" x14ac:dyDescent="0.25">
      <c r="A11" t="s">
        <v>35</v>
      </c>
      <c r="B11" t="s">
        <v>13</v>
      </c>
      <c r="C11" t="s">
        <v>26</v>
      </c>
      <c r="D11" s="2">
        <v>1</v>
      </c>
      <c r="E11">
        <f t="shared" si="0"/>
        <v>50</v>
      </c>
      <c r="F11">
        <v>150</v>
      </c>
      <c r="H11" s="2">
        <v>1.0329999999999999</v>
      </c>
      <c r="I11">
        <f t="shared" si="1"/>
        <v>51.65</v>
      </c>
      <c r="J11">
        <v>150</v>
      </c>
    </row>
    <row r="12" spans="1:11" x14ac:dyDescent="0.25">
      <c r="A12" t="s">
        <v>35</v>
      </c>
      <c r="B12" t="s">
        <v>14</v>
      </c>
      <c r="C12" t="s">
        <v>27</v>
      </c>
      <c r="D12" s="2">
        <v>1.88</v>
      </c>
      <c r="E12">
        <f t="shared" si="0"/>
        <v>94</v>
      </c>
      <c r="F12">
        <v>150</v>
      </c>
      <c r="H12" s="2">
        <v>0.65800000000000003</v>
      </c>
      <c r="I12">
        <f t="shared" si="1"/>
        <v>32.9</v>
      </c>
      <c r="J12">
        <v>150</v>
      </c>
    </row>
    <row r="13" spans="1:11" x14ac:dyDescent="0.25">
      <c r="A13" t="s">
        <v>35</v>
      </c>
      <c r="B13" t="s">
        <v>15</v>
      </c>
      <c r="C13" t="s">
        <v>31</v>
      </c>
      <c r="D13" s="2">
        <v>2.0419999999999998</v>
      </c>
      <c r="E13">
        <f t="shared" si="0"/>
        <v>102.1</v>
      </c>
      <c r="F13">
        <v>150</v>
      </c>
      <c r="H13" s="2">
        <v>0.51</v>
      </c>
      <c r="I13">
        <f t="shared" si="1"/>
        <v>25.5</v>
      </c>
      <c r="J13">
        <v>150</v>
      </c>
    </row>
    <row r="14" spans="1:11" x14ac:dyDescent="0.25">
      <c r="A14" t="s">
        <v>35</v>
      </c>
      <c r="B14" t="s">
        <v>16</v>
      </c>
      <c r="C14" t="s">
        <v>28</v>
      </c>
      <c r="D14" s="2">
        <v>0.622</v>
      </c>
      <c r="E14">
        <f t="shared" si="0"/>
        <v>31.1</v>
      </c>
      <c r="F14">
        <v>150</v>
      </c>
      <c r="H14" s="2">
        <v>0.57699999999999996</v>
      </c>
      <c r="I14">
        <f t="shared" si="1"/>
        <v>28.85</v>
      </c>
      <c r="J14">
        <v>150</v>
      </c>
    </row>
    <row r="15" spans="1:11" x14ac:dyDescent="0.25">
      <c r="A15" t="s">
        <v>35</v>
      </c>
      <c r="B15" t="s">
        <v>17</v>
      </c>
      <c r="C15" t="s">
        <v>29</v>
      </c>
      <c r="D15" s="2">
        <v>0.27700000000000002</v>
      </c>
      <c r="E15">
        <f t="shared" si="0"/>
        <v>13.85</v>
      </c>
      <c r="F15">
        <v>150</v>
      </c>
      <c r="H15" s="2">
        <v>0.78600000000000003</v>
      </c>
      <c r="I15">
        <f t="shared" si="1"/>
        <v>39.299999999999997</v>
      </c>
      <c r="J15">
        <v>150</v>
      </c>
    </row>
    <row r="16" spans="1:11" x14ac:dyDescent="0.25">
      <c r="A16" t="s">
        <v>35</v>
      </c>
      <c r="B16" t="s">
        <v>18</v>
      </c>
      <c r="C16" t="s">
        <v>30</v>
      </c>
      <c r="D16" s="2">
        <v>0.9</v>
      </c>
      <c r="E16">
        <f t="shared" si="0"/>
        <v>45</v>
      </c>
      <c r="F16">
        <v>150</v>
      </c>
      <c r="H16" s="2">
        <v>0.81599999999999995</v>
      </c>
      <c r="I16">
        <f t="shared" si="1"/>
        <v>40.799999999999997</v>
      </c>
      <c r="J16">
        <v>150</v>
      </c>
    </row>
    <row r="17" spans="1:11" x14ac:dyDescent="0.25">
      <c r="A17" t="s">
        <v>35</v>
      </c>
      <c r="B17" t="s">
        <v>19</v>
      </c>
      <c r="C17" t="s">
        <v>32</v>
      </c>
      <c r="D17" s="2">
        <v>1.651</v>
      </c>
      <c r="E17">
        <f t="shared" si="0"/>
        <v>82.55</v>
      </c>
      <c r="F17">
        <v>150</v>
      </c>
      <c r="H17" s="2">
        <v>0.84099999999999997</v>
      </c>
      <c r="I17">
        <f t="shared" si="1"/>
        <v>42.05</v>
      </c>
      <c r="J17">
        <v>150</v>
      </c>
    </row>
    <row r="18" spans="1:11" ht="15.75" customHeight="1" x14ac:dyDescent="0.25">
      <c r="A18" t="s">
        <v>35</v>
      </c>
      <c r="B18" t="s">
        <v>7</v>
      </c>
      <c r="C18" t="s">
        <v>8</v>
      </c>
      <c r="D18" s="2">
        <v>9.4E-2</v>
      </c>
      <c r="E18">
        <f t="shared" si="0"/>
        <v>4.7</v>
      </c>
      <c r="F18" s="12" t="s">
        <v>89</v>
      </c>
      <c r="H18" s="2"/>
      <c r="I18">
        <f t="shared" si="1"/>
        <v>0</v>
      </c>
      <c r="J18" s="12" t="s">
        <v>89</v>
      </c>
    </row>
    <row r="19" spans="1:11" x14ac:dyDescent="0.25">
      <c r="A19" t="s">
        <v>35</v>
      </c>
      <c r="B19" t="s">
        <v>9</v>
      </c>
      <c r="C19" t="s">
        <v>10</v>
      </c>
      <c r="D19" s="2">
        <v>0.10199999999999999</v>
      </c>
      <c r="E19">
        <f t="shared" si="0"/>
        <v>5.0999999999999996</v>
      </c>
      <c r="F19" s="12"/>
      <c r="H19" s="2"/>
      <c r="I19">
        <f t="shared" si="1"/>
        <v>0</v>
      </c>
      <c r="J19" s="12"/>
    </row>
    <row r="20" spans="1:11" x14ac:dyDescent="0.25">
      <c r="A20" t="s">
        <v>35</v>
      </c>
      <c r="B20" t="s">
        <v>11</v>
      </c>
      <c r="C20" t="s">
        <v>12</v>
      </c>
      <c r="D20" s="2">
        <v>9.8000000000000004E-2</v>
      </c>
      <c r="E20">
        <f t="shared" si="0"/>
        <v>4.9000000000000004</v>
      </c>
      <c r="F20" s="12"/>
      <c r="H20" s="2"/>
      <c r="I20">
        <f t="shared" si="1"/>
        <v>0</v>
      </c>
      <c r="J20" s="12"/>
    </row>
    <row r="21" spans="1:11" x14ac:dyDescent="0.25">
      <c r="A21" t="s">
        <v>35</v>
      </c>
      <c r="B21" t="s">
        <v>13</v>
      </c>
      <c r="C21" t="s">
        <v>14</v>
      </c>
      <c r="D21" s="2">
        <v>0.1</v>
      </c>
      <c r="E21">
        <f t="shared" si="0"/>
        <v>5</v>
      </c>
      <c r="F21" s="12"/>
      <c r="H21" s="2"/>
      <c r="I21">
        <f t="shared" si="1"/>
        <v>0</v>
      </c>
      <c r="J21" s="12"/>
    </row>
    <row r="22" spans="1:11" x14ac:dyDescent="0.25">
      <c r="A22" t="s">
        <v>35</v>
      </c>
      <c r="B22" t="s">
        <v>15</v>
      </c>
      <c r="C22" t="s">
        <v>16</v>
      </c>
      <c r="D22" s="2">
        <v>0.10299999999999999</v>
      </c>
      <c r="E22">
        <f t="shared" si="0"/>
        <v>5.15</v>
      </c>
      <c r="F22" s="12"/>
      <c r="H22" s="2"/>
      <c r="I22">
        <f t="shared" si="1"/>
        <v>0</v>
      </c>
      <c r="J22" s="12"/>
    </row>
    <row r="23" spans="1:11" x14ac:dyDescent="0.25">
      <c r="A23" t="s">
        <v>35</v>
      </c>
      <c r="B23" t="s">
        <v>17</v>
      </c>
      <c r="C23" t="s">
        <v>18</v>
      </c>
      <c r="D23" s="2">
        <v>0.108</v>
      </c>
      <c r="E23">
        <f t="shared" si="0"/>
        <v>5.4</v>
      </c>
      <c r="F23" s="12"/>
      <c r="H23" s="2"/>
      <c r="I23">
        <f t="shared" si="1"/>
        <v>0</v>
      </c>
      <c r="J23" s="12"/>
    </row>
    <row r="24" spans="1:11" x14ac:dyDescent="0.25">
      <c r="A24" t="s">
        <v>42</v>
      </c>
      <c r="B24" t="s">
        <v>5</v>
      </c>
      <c r="C24" t="s">
        <v>39</v>
      </c>
      <c r="D24" s="2">
        <v>0.23599999999999999</v>
      </c>
      <c r="E24">
        <f t="shared" si="0"/>
        <v>11.8</v>
      </c>
      <c r="F24" t="s">
        <v>95</v>
      </c>
      <c r="G24" t="s">
        <v>107</v>
      </c>
      <c r="H24" s="2"/>
      <c r="I24">
        <f t="shared" si="1"/>
        <v>0</v>
      </c>
      <c r="J24" t="s">
        <v>95</v>
      </c>
      <c r="K24" t="s">
        <v>107</v>
      </c>
    </row>
    <row r="25" spans="1:11" x14ac:dyDescent="0.25">
      <c r="A25" t="s">
        <v>41</v>
      </c>
      <c r="B25" t="s">
        <v>19</v>
      </c>
      <c r="C25" t="s">
        <v>40</v>
      </c>
      <c r="D25" s="2">
        <v>0.30499999999999999</v>
      </c>
      <c r="E25">
        <f t="shared" si="0"/>
        <v>15.25</v>
      </c>
      <c r="F25" t="s">
        <v>96</v>
      </c>
      <c r="G25" t="s">
        <v>107</v>
      </c>
      <c r="H25" s="2"/>
      <c r="I25">
        <f t="shared" si="1"/>
        <v>0</v>
      </c>
      <c r="J25" t="s">
        <v>96</v>
      </c>
      <c r="K25" t="s">
        <v>107</v>
      </c>
    </row>
    <row r="26" spans="1:11" x14ac:dyDescent="0.25">
      <c r="A26" t="s">
        <v>36</v>
      </c>
      <c r="B26" t="s">
        <v>43</v>
      </c>
      <c r="C26" t="s">
        <v>44</v>
      </c>
      <c r="D26" s="2">
        <v>0.28100000000000003</v>
      </c>
      <c r="E26">
        <f t="shared" si="0"/>
        <v>14.05</v>
      </c>
      <c r="F26">
        <v>150</v>
      </c>
      <c r="H26" s="2">
        <v>0.2</v>
      </c>
      <c r="I26">
        <f t="shared" si="1"/>
        <v>10</v>
      </c>
      <c r="J26">
        <v>150</v>
      </c>
    </row>
    <row r="27" spans="1:11" x14ac:dyDescent="0.25">
      <c r="A27" t="s">
        <v>36</v>
      </c>
      <c r="B27" t="s">
        <v>44</v>
      </c>
      <c r="C27" t="s">
        <v>45</v>
      </c>
      <c r="D27" s="2">
        <v>0.42199999999999999</v>
      </c>
      <c r="E27">
        <f t="shared" si="0"/>
        <v>21.1</v>
      </c>
      <c r="F27" t="s">
        <v>97</v>
      </c>
      <c r="G27" t="s">
        <v>107</v>
      </c>
      <c r="H27" s="2">
        <v>0.55700000000000005</v>
      </c>
      <c r="I27">
        <f t="shared" si="1"/>
        <v>27.85</v>
      </c>
      <c r="J27" t="s">
        <v>106</v>
      </c>
      <c r="K27" t="s">
        <v>107</v>
      </c>
    </row>
    <row r="28" spans="1:11" x14ac:dyDescent="0.25">
      <c r="A28" t="s">
        <v>36</v>
      </c>
      <c r="B28" t="s">
        <v>45</v>
      </c>
      <c r="C28" t="s">
        <v>46</v>
      </c>
      <c r="D28" s="2">
        <v>0.105</v>
      </c>
      <c r="E28">
        <f t="shared" si="0"/>
        <v>5.25</v>
      </c>
      <c r="F28">
        <v>150</v>
      </c>
      <c r="H28" s="2">
        <v>0.09</v>
      </c>
      <c r="I28">
        <f t="shared" si="1"/>
        <v>4.5</v>
      </c>
      <c r="J28">
        <v>150</v>
      </c>
    </row>
    <row r="29" spans="1:11" x14ac:dyDescent="0.25">
      <c r="A29" t="s">
        <v>36</v>
      </c>
      <c r="B29" t="s">
        <v>45</v>
      </c>
      <c r="C29" t="s">
        <v>47</v>
      </c>
      <c r="D29" s="2">
        <v>3.4820000000000002</v>
      </c>
      <c r="E29">
        <f t="shared" si="0"/>
        <v>174.1</v>
      </c>
      <c r="F29">
        <v>150</v>
      </c>
      <c r="H29" s="2">
        <v>2.92</v>
      </c>
      <c r="I29">
        <f t="shared" si="1"/>
        <v>146</v>
      </c>
      <c r="J29">
        <v>150</v>
      </c>
    </row>
    <row r="30" spans="1:11" x14ac:dyDescent="0.25">
      <c r="A30" t="s">
        <v>36</v>
      </c>
      <c r="B30" t="s">
        <v>46</v>
      </c>
      <c r="C30" t="s">
        <v>48</v>
      </c>
      <c r="D30" s="2"/>
      <c r="E30" t="s">
        <v>99</v>
      </c>
      <c r="F30">
        <v>4000</v>
      </c>
      <c r="H30" s="2">
        <v>2.33</v>
      </c>
      <c r="I30" t="s">
        <v>99</v>
      </c>
      <c r="J30">
        <v>4000</v>
      </c>
    </row>
    <row r="31" spans="1:11" x14ac:dyDescent="0.25">
      <c r="A31" t="s">
        <v>36</v>
      </c>
      <c r="B31" t="s">
        <v>47</v>
      </c>
      <c r="C31" t="s">
        <v>48</v>
      </c>
      <c r="D31" s="2"/>
      <c r="E31" t="s">
        <v>99</v>
      </c>
      <c r="F31">
        <v>150</v>
      </c>
      <c r="H31" s="2"/>
      <c r="I31" t="s">
        <v>99</v>
      </c>
      <c r="J31">
        <v>150</v>
      </c>
    </row>
    <row r="32" spans="1:11" x14ac:dyDescent="0.25">
      <c r="A32" t="s">
        <v>37</v>
      </c>
      <c r="B32" t="s">
        <v>49</v>
      </c>
      <c r="C32" t="s">
        <v>50</v>
      </c>
      <c r="D32" s="2">
        <v>0.42699999999999999</v>
      </c>
      <c r="E32">
        <f t="shared" si="0"/>
        <v>21.35</v>
      </c>
      <c r="F32" t="s">
        <v>33</v>
      </c>
      <c r="H32" s="2">
        <v>0.377</v>
      </c>
      <c r="I32">
        <f t="shared" ref="I32:I39" si="2">(H32*1000)/$D$1</f>
        <v>18.850000000000001</v>
      </c>
      <c r="J32" t="s">
        <v>33</v>
      </c>
    </row>
    <row r="33" spans="1:11" x14ac:dyDescent="0.25">
      <c r="A33" t="s">
        <v>37</v>
      </c>
      <c r="B33" t="s">
        <v>50</v>
      </c>
      <c r="C33" t="s">
        <v>51</v>
      </c>
      <c r="D33" s="2">
        <v>3.5000000000000003E-2</v>
      </c>
      <c r="E33">
        <f t="shared" si="0"/>
        <v>1.75</v>
      </c>
      <c r="F33">
        <v>150</v>
      </c>
      <c r="H33" s="2">
        <v>0.03</v>
      </c>
      <c r="I33">
        <f t="shared" si="2"/>
        <v>1.5</v>
      </c>
      <c r="J33">
        <v>150</v>
      </c>
    </row>
    <row r="34" spans="1:11" x14ac:dyDescent="0.25">
      <c r="A34" t="s">
        <v>37</v>
      </c>
      <c r="B34" t="s">
        <v>52</v>
      </c>
      <c r="C34" t="s">
        <v>53</v>
      </c>
      <c r="D34" s="2">
        <v>5.7000000000000002E-2</v>
      </c>
      <c r="E34">
        <f t="shared" si="0"/>
        <v>2.85</v>
      </c>
      <c r="F34">
        <v>150</v>
      </c>
      <c r="H34" s="2">
        <v>6.7000000000000004E-2</v>
      </c>
      <c r="I34">
        <f t="shared" si="2"/>
        <v>3.35</v>
      </c>
      <c r="J34">
        <v>150</v>
      </c>
    </row>
    <row r="35" spans="1:11" x14ac:dyDescent="0.25">
      <c r="A35" t="s">
        <v>37</v>
      </c>
      <c r="B35" t="s">
        <v>53</v>
      </c>
      <c r="C35" t="s">
        <v>39</v>
      </c>
      <c r="D35" s="2">
        <v>6.5000000000000002E-2</v>
      </c>
      <c r="E35">
        <f t="shared" si="0"/>
        <v>3.25</v>
      </c>
      <c r="F35">
        <v>150</v>
      </c>
      <c r="H35" s="2">
        <v>9.0999999999999998E-2</v>
      </c>
      <c r="I35">
        <f t="shared" si="2"/>
        <v>4.55</v>
      </c>
      <c r="J35">
        <v>150</v>
      </c>
      <c r="K35" t="s">
        <v>115</v>
      </c>
    </row>
    <row r="36" spans="1:11" x14ac:dyDescent="0.25">
      <c r="A36" t="s">
        <v>37</v>
      </c>
      <c r="B36" t="s">
        <v>51</v>
      </c>
      <c r="C36" t="s">
        <v>52</v>
      </c>
      <c r="D36" s="2">
        <v>6.0549999999999997</v>
      </c>
      <c r="E36">
        <f t="shared" si="0"/>
        <v>302.75</v>
      </c>
      <c r="F36">
        <v>5000</v>
      </c>
      <c r="H36" s="2">
        <v>5.59</v>
      </c>
      <c r="I36">
        <f t="shared" si="2"/>
        <v>279.5</v>
      </c>
      <c r="J36">
        <v>5000</v>
      </c>
    </row>
    <row r="37" spans="1:11" x14ac:dyDescent="0.25">
      <c r="A37" t="s">
        <v>38</v>
      </c>
      <c r="B37" t="s">
        <v>54</v>
      </c>
      <c r="C37" t="s">
        <v>40</v>
      </c>
      <c r="D37" s="2">
        <v>6.2E-2</v>
      </c>
      <c r="E37">
        <f t="shared" si="0"/>
        <v>3.1</v>
      </c>
      <c r="F37">
        <v>150</v>
      </c>
      <c r="H37" s="2">
        <v>0.125</v>
      </c>
      <c r="I37">
        <f t="shared" si="2"/>
        <v>6.25</v>
      </c>
      <c r="J37">
        <v>150</v>
      </c>
      <c r="K37" t="s">
        <v>115</v>
      </c>
    </row>
    <row r="38" spans="1:11" x14ac:dyDescent="0.25">
      <c r="A38" t="s">
        <v>38</v>
      </c>
      <c r="B38" t="s">
        <v>54</v>
      </c>
      <c r="C38" t="s">
        <v>55</v>
      </c>
      <c r="D38" s="2">
        <v>0.29899999999999999</v>
      </c>
      <c r="E38">
        <f t="shared" si="0"/>
        <v>14.95</v>
      </c>
      <c r="F38" t="s">
        <v>98</v>
      </c>
      <c r="G38" t="s">
        <v>107</v>
      </c>
      <c r="H38" s="2">
        <v>0.25600000000000001</v>
      </c>
      <c r="I38">
        <f t="shared" si="2"/>
        <v>12.8</v>
      </c>
      <c r="J38" t="s">
        <v>98</v>
      </c>
      <c r="K38" t="s">
        <v>107</v>
      </c>
    </row>
    <row r="39" spans="1:11" x14ac:dyDescent="0.25">
      <c r="A39" t="s">
        <v>38</v>
      </c>
      <c r="B39" t="s">
        <v>55</v>
      </c>
      <c r="C39" t="s">
        <v>56</v>
      </c>
      <c r="D39" s="2">
        <v>0.19900000000000001</v>
      </c>
      <c r="E39">
        <f t="shared" si="0"/>
        <v>9.9499999999999993</v>
      </c>
      <c r="F39">
        <v>150</v>
      </c>
      <c r="H39" s="2">
        <v>0.47199999999999998</v>
      </c>
      <c r="I39">
        <f t="shared" si="2"/>
        <v>23.6</v>
      </c>
      <c r="J39">
        <v>150</v>
      </c>
    </row>
  </sheetData>
  <mergeCells count="2">
    <mergeCell ref="F18:F23"/>
    <mergeCell ref="J18:J23"/>
  </mergeCells>
  <conditionalFormatting sqref="E26 E28">
    <cfRule type="cellIs" dxfId="137" priority="53" operator="lessThan">
      <formula>F26</formula>
    </cfRule>
    <cfRule type="cellIs" dxfId="136" priority="54" operator="greaterThan">
      <formula>F26</formula>
    </cfRule>
  </conditionalFormatting>
  <conditionalFormatting sqref="E28">
    <cfRule type="cellIs" dxfId="135" priority="41" operator="lessThan">
      <formula>F28</formula>
    </cfRule>
    <cfRule type="cellIs" dxfId="134" priority="42" operator="greaterThan">
      <formula>F28</formula>
    </cfRule>
  </conditionalFormatting>
  <conditionalFormatting sqref="E29:E31">
    <cfRule type="cellIs" dxfId="133" priority="39" operator="lessThan">
      <formula>F29</formula>
    </cfRule>
    <cfRule type="cellIs" dxfId="132" priority="40" operator="greaterThan">
      <formula>F29</formula>
    </cfRule>
  </conditionalFormatting>
  <conditionalFormatting sqref="E29:E31">
    <cfRule type="cellIs" dxfId="131" priority="37" operator="lessThan">
      <formula>F29</formula>
    </cfRule>
    <cfRule type="cellIs" dxfId="130" priority="38" operator="greaterThan">
      <formula>F29</formula>
    </cfRule>
  </conditionalFormatting>
  <conditionalFormatting sqref="E33:E37">
    <cfRule type="cellIs" dxfId="129" priority="35" operator="lessThan">
      <formula>F33</formula>
    </cfRule>
    <cfRule type="cellIs" dxfId="128" priority="36" operator="greaterThan">
      <formula>F33</formula>
    </cfRule>
  </conditionalFormatting>
  <conditionalFormatting sqref="E33:E37">
    <cfRule type="cellIs" dxfId="127" priority="33" operator="lessThan">
      <formula>F33</formula>
    </cfRule>
    <cfRule type="cellIs" dxfId="126" priority="34" operator="greaterThan">
      <formula>F33</formula>
    </cfRule>
  </conditionalFormatting>
  <conditionalFormatting sqref="E39:E43">
    <cfRule type="cellIs" dxfId="125" priority="31" operator="lessThan">
      <formula>F39</formula>
    </cfRule>
    <cfRule type="cellIs" dxfId="124" priority="32" operator="greaterThan">
      <formula>F39</formula>
    </cfRule>
  </conditionalFormatting>
  <conditionalFormatting sqref="E39:E43">
    <cfRule type="cellIs" dxfId="123" priority="29" operator="lessThan">
      <formula>F39</formula>
    </cfRule>
    <cfRule type="cellIs" dxfId="122" priority="30" operator="greaterThan">
      <formula>F39</formula>
    </cfRule>
  </conditionalFormatting>
  <conditionalFormatting sqref="E4:E17">
    <cfRule type="cellIs" dxfId="121" priority="27" operator="lessThan">
      <formula>F4</formula>
    </cfRule>
    <cfRule type="cellIs" dxfId="120" priority="28" operator="greaterThan">
      <formula>F4</formula>
    </cfRule>
  </conditionalFormatting>
  <conditionalFormatting sqref="E4:E17">
    <cfRule type="cellIs" dxfId="119" priority="25" operator="lessThan">
      <formula>F4</formula>
    </cfRule>
    <cfRule type="cellIs" dxfId="118" priority="26" operator="greaterThan">
      <formula>F4</formula>
    </cfRule>
  </conditionalFormatting>
  <conditionalFormatting sqref="I28:I29 I31">
    <cfRule type="cellIs" dxfId="107" priority="11" operator="greaterThan">
      <formula>150</formula>
    </cfRule>
    <cfRule type="cellIs" dxfId="106" priority="12" operator="lessThanOrEqual">
      <formula>150</formula>
    </cfRule>
  </conditionalFormatting>
  <conditionalFormatting sqref="I30">
    <cfRule type="cellIs" dxfId="105" priority="9" operator="lessThan">
      <formula>$F$30</formula>
    </cfRule>
    <cfRule type="cellIs" dxfId="104" priority="10" operator="greaterThan">
      <formula>$F$30</formula>
    </cfRule>
  </conditionalFormatting>
  <conditionalFormatting sqref="I33:I37">
    <cfRule type="cellIs" dxfId="103" priority="7" operator="greaterThan">
      <formula>J33</formula>
    </cfRule>
    <cfRule type="cellIs" dxfId="102" priority="8" operator="lessThan">
      <formula>J33</formula>
    </cfRule>
  </conditionalFormatting>
  <conditionalFormatting sqref="I39">
    <cfRule type="cellIs" dxfId="101" priority="5" operator="greaterThan">
      <formula>J39</formula>
    </cfRule>
    <cfRule type="cellIs" dxfId="100" priority="6" operator="lessThan">
      <formula>J39</formula>
    </cfRule>
  </conditionalFormatting>
  <conditionalFormatting sqref="I4:I17">
    <cfRule type="cellIs" dxfId="99" priority="3" operator="greaterThan">
      <formula>J4</formula>
    </cfRule>
    <cfRule type="cellIs" dxfId="98" priority="4" operator="lessThan">
      <formula>J4</formula>
    </cfRule>
  </conditionalFormatting>
  <conditionalFormatting sqref="I26">
    <cfRule type="cellIs" dxfId="97" priority="1" operator="greaterThan">
      <formula>J26</formula>
    </cfRule>
    <cfRule type="cellIs" dxfId="96" priority="2" operator="lessThan">
      <formula>J26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notBetween" id="{5E303640-20DE-4060-8C50-AE4F09CC43F2}">
            <xm:f>'Resistivity Calculations'!$H$7</xm:f>
            <xm:f>'Resistivity Calculations'!$I$7</xm:f>
            <x14:dxf>
              <font>
                <color rgb="FFFF0000"/>
              </font>
              <fill>
                <patternFill>
                  <bgColor rgb="FFFFBDBD"/>
                </patternFill>
              </fill>
            </x14:dxf>
          </x14:cfRule>
          <x14:cfRule type="cellIs" priority="52" operator="between" id="{8BC690AB-7262-4203-A4DF-247F2AE1CBAC}">
            <xm:f>'Resistivity Calculations'!$H$7</xm:f>
            <xm:f>'Resistivity Calculations'!$I$7</xm:f>
            <x14:dxf>
              <font>
                <color theme="9" tint="-0.499984740745262"/>
              </font>
              <fill>
                <patternFill>
                  <bgColor rgb="FFC6EFCE"/>
                </patternFill>
              </fill>
            </x14:dxf>
          </x14:cfRule>
          <xm:sqref>E18:E23</xm:sqref>
        </x14:conditionalFormatting>
        <x14:conditionalFormatting xmlns:xm="http://schemas.microsoft.com/office/excel/2006/main">
          <x14:cfRule type="cellIs" priority="49" operator="notBetween" id="{32F3A733-E2B3-4E45-8C29-BEB0E41FCCA4}">
            <xm:f>'Resistivity Calculations'!$H$17</xm:f>
            <xm:f>'Resistivity Calculations'!$I$17</xm:f>
            <x14:dxf>
              <font>
                <color rgb="FFFF0000"/>
              </font>
              <fill>
                <patternFill>
                  <bgColor rgb="FFFFCCCC"/>
                </patternFill>
              </fill>
            </x14:dxf>
          </x14:cfRule>
          <x14:cfRule type="cellIs" priority="50" operator="between" id="{E4DFB9E1-CADF-4B4D-834A-7DAF8444AE4C}">
            <xm:f>'Resistivity Calculations'!$H$17</xm:f>
            <xm:f>'Resistivity Calculations'!$I$17</xm:f>
            <x14:dxf>
              <font>
                <color theme="9" tint="-0.499984740745262"/>
              </font>
              <fill>
                <patternFill>
                  <bgColor rgb="FFCCFFCC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ellIs" priority="47" operator="notBetween" id="{DAB078D8-BF81-41B0-B2FC-F43A9A20AB9B}">
            <xm:f>'Resistivity Calculations'!$H$12</xm:f>
            <xm:f>'Resistivity Calculations'!$I$12</xm:f>
            <x14:dxf>
              <font>
                <color rgb="FFFF0000"/>
              </font>
              <fill>
                <patternFill>
                  <bgColor rgb="FFFFCCCC"/>
                </patternFill>
              </fill>
            </x14:dxf>
          </x14:cfRule>
          <x14:cfRule type="cellIs" priority="48" operator="between" id="{E19F88E2-6210-4443-B4F5-401E1E15AC03}">
            <xm:f>'Resistivity Calculations'!$H$12</xm:f>
            <xm:f>'Resistivity Calculations'!$I$12</xm:f>
            <x14:dxf>
              <font>
                <color theme="9" tint="-0.499984740745262"/>
              </font>
              <fill>
                <patternFill>
                  <bgColor rgb="FFCCFFCC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ellIs" priority="45" operator="between" id="{E9B4FC03-7357-4F4F-AB19-5887A8322682}">
            <xm:f>'Resistivity Calculations'!$H$22</xm:f>
            <xm:f>'Resistivity Calculations'!$I$22</xm:f>
            <x14:dxf>
              <font>
                <color rgb="FFFF0000"/>
              </font>
              <fill>
                <patternFill>
                  <bgColor rgb="FFFFCCCC"/>
                </patternFill>
              </fill>
            </x14:dxf>
          </x14:cfRule>
          <x14:cfRule type="cellIs" priority="46" operator="between" id="{34134CF0-F579-44EF-9245-9D6AEF48FC5F}">
            <xm:f>'Resistivity Calculations'!$H$22</xm:f>
            <xm:f>'Resistivity Calculations'!$I$22</xm:f>
            <x14:dxf>
              <font>
                <color theme="9" tint="-0.499984740745262"/>
              </font>
              <fill>
                <patternFill>
                  <bgColor rgb="FFCCFFCC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ellIs" priority="23" operator="between" id="{A6CEF1C8-C132-4D0D-A901-0062BF49E236}">
            <xm:f>'Resistivity Calculations'!$H$27</xm:f>
            <xm:f>'Resistivity Calculations'!$I$27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4" operator="notBetween" id="{083CAB1E-14F9-4B9B-9EAE-CCCFFBC334D5}">
            <xm:f>'Resistivity Calculations'!$H$27</xm:f>
            <xm:f>'Resistivity Calculations'!$I$27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ellIs" priority="21" operator="notBetween" id="{8B5B6EB9-A6E2-42D1-A13A-5A17126A1E3B}">
            <xm:f>'Resistivity Calculations'!$H$7</xm:f>
            <xm:f>'Resistivity Calculations'!$I$7</xm:f>
            <x14:dxf>
              <font>
                <color rgb="FFFF0000"/>
              </font>
              <fill>
                <patternFill>
                  <bgColor rgb="FFFFA7A7"/>
                </patternFill>
              </fill>
            </x14:dxf>
          </x14:cfRule>
          <x14:cfRule type="cellIs" priority="22" operator="between" id="{8CEF7355-D7E8-4523-9603-C78266CEE1BC}">
            <xm:f>'Resistivity Calculations'!$H$7</xm:f>
            <xm:f>'Resistivity Calculations'!$I$7</xm:f>
            <x14:dxf>
              <font>
                <color theme="9" tint="-0.499984740745262"/>
              </font>
              <fill>
                <patternFill>
                  <bgColor rgb="FFC6EFCE"/>
                </patternFill>
              </fill>
            </x14:dxf>
          </x14:cfRule>
          <xm:sqref>I18:I23</xm:sqref>
        </x14:conditionalFormatting>
        <x14:conditionalFormatting xmlns:xm="http://schemas.microsoft.com/office/excel/2006/main">
          <x14:cfRule type="cellIs" priority="19" operator="notBetween" id="{CEBDF385-6996-46F7-A172-248BCC562BCD}">
            <xm:f>'Resistivity Calculations'!$H$17</xm:f>
            <xm:f>'Resistivity Calculations'!$I$17</xm:f>
            <x14:dxf>
              <font>
                <color rgb="FFFF0000"/>
              </font>
              <fill>
                <patternFill>
                  <bgColor rgb="FFFF9999"/>
                </patternFill>
              </fill>
            </x14:dxf>
          </x14:cfRule>
          <x14:cfRule type="cellIs" priority="20" operator="between" id="{B00BD6E2-17EC-486D-8C87-1CBE7BCA5039}">
            <xm:f>'Resistivity Calculations'!$H$17</xm:f>
            <xm:f>'Resistivity Calculations'!$I$17</xm:f>
            <x14:dxf>
              <font>
                <color theme="9" tint="-0.499984740745262"/>
              </font>
              <fill>
                <patternFill>
                  <bgColor rgb="FFCCFFCC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17" operator="notBetween" id="{A19F0DD4-D90B-4741-B3D3-CE716D05D72C}">
            <xm:f>'Resistivity Calculations'!$H$12</xm:f>
            <xm:f>'Resistivity Calculations'!$I$12</xm:f>
            <x14:dxf>
              <font>
                <color rgb="FFFF0000"/>
              </font>
              <fill>
                <patternFill>
                  <bgColor rgb="FFFFCCCC"/>
                </patternFill>
              </fill>
            </x14:dxf>
          </x14:cfRule>
          <x14:cfRule type="cellIs" priority="18" operator="between" id="{619B12C4-4884-436C-8BCF-73EFA38CB88C}">
            <xm:f>'Resistivity Calculations'!$H$12</xm:f>
            <xm:f>'Resistivity Calculations'!$I$12</xm:f>
            <x14:dxf>
              <font>
                <color theme="9" tint="-0.499984740745262"/>
              </font>
              <fill>
                <patternFill>
                  <bgColor rgb="FFCCFFCC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cellIs" priority="15" operator="notBetween" id="{E5437AF7-7771-4778-8C95-AEA8FB32A20A}">
            <xm:f>'Resistivity Calculations'!$H$27</xm:f>
            <xm:f>'Resistivity Calculations'!$I$27</xm:f>
            <x14:dxf>
              <font>
                <color rgb="FFFF0000"/>
              </font>
              <fill>
                <patternFill>
                  <bgColor rgb="FFFFCCCC"/>
                </patternFill>
              </fill>
            </x14:dxf>
          </x14:cfRule>
          <x14:cfRule type="cellIs" priority="16" operator="between" id="{3E7B7D89-CCE4-486B-8B4F-7A2DF585BFD6}">
            <xm:f>'Resistivity Calculations'!$H$27</xm:f>
            <xm:f>'Resistivity Calculations'!$I$27</xm:f>
            <x14:dxf>
              <font>
                <color theme="9" tint="-0.499984740745262"/>
              </font>
              <fill>
                <patternFill>
                  <bgColor rgb="FFCCFFCC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13" operator="notBetween" id="{812006A6-7B4A-4E14-A097-38207896553B}">
            <xm:f>'Resistivity Calculations'!$H$22</xm:f>
            <xm:f>'Resistivity Calculations'!$I$22</xm:f>
            <x14:dxf>
              <font>
                <color rgb="FFFF0000"/>
              </font>
              <fill>
                <patternFill>
                  <bgColor rgb="FFFFCCCC"/>
                </patternFill>
              </fill>
            </x14:dxf>
          </x14:cfRule>
          <x14:cfRule type="cellIs" priority="14" operator="between" id="{7DE70897-D102-4EFC-AF6D-54D89E74F89B}">
            <xm:f>'Resistivity Calculations'!$H$22</xm:f>
            <xm:f>'Resistivity Calculations'!$I$22</xm:f>
            <x14:dxf>
              <font>
                <color theme="9" tint="-0.499984740745262"/>
              </font>
              <fill>
                <patternFill>
                  <bgColor rgb="FFCCFFCC"/>
                </patternFill>
              </fill>
            </x14:dxf>
          </x14:cfRule>
          <xm:sqref>I38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J27" sqref="J27"/>
    </sheetView>
  </sheetViews>
  <sheetFormatPr defaultRowHeight="15.75" x14ac:dyDescent="0.25"/>
  <cols>
    <col min="1" max="1" width="14.125" customWidth="1"/>
    <col min="2" max="2" width="11" customWidth="1"/>
    <col min="3" max="3" width="10" customWidth="1"/>
    <col min="4" max="4" width="8.5" customWidth="1"/>
    <col min="5" max="5" width="8.25" customWidth="1"/>
    <col min="6" max="6" width="2.375" customWidth="1"/>
    <col min="8" max="8" width="11.75" customWidth="1"/>
  </cols>
  <sheetData>
    <row r="1" spans="1:10" x14ac:dyDescent="0.25">
      <c r="A1" t="s">
        <v>66</v>
      </c>
      <c r="B1" t="s">
        <v>62</v>
      </c>
      <c r="C1" s="5" t="s">
        <v>68</v>
      </c>
      <c r="D1" s="4">
        <v>20</v>
      </c>
      <c r="E1" t="s">
        <v>65</v>
      </c>
      <c r="H1" t="s">
        <v>113</v>
      </c>
    </row>
    <row r="3" spans="1:10" x14ac:dyDescent="0.25">
      <c r="A3" s="1" t="s">
        <v>34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H3" s="1" t="s">
        <v>2</v>
      </c>
      <c r="I3" s="1" t="s">
        <v>3</v>
      </c>
      <c r="J3" s="1" t="s">
        <v>4</v>
      </c>
    </row>
    <row r="4" spans="1:10" x14ac:dyDescent="0.25">
      <c r="A4" t="s">
        <v>35</v>
      </c>
      <c r="B4" t="s">
        <v>5</v>
      </c>
      <c r="C4" t="s">
        <v>6</v>
      </c>
      <c r="D4" s="2">
        <v>0.41699999999999998</v>
      </c>
      <c r="E4">
        <f>(D4*1000)/$D$1</f>
        <v>20.85</v>
      </c>
      <c r="F4">
        <v>150</v>
      </c>
      <c r="H4" s="2">
        <v>0.23300000000000001</v>
      </c>
      <c r="I4">
        <f>(H4*1000)/$D$1</f>
        <v>11.65</v>
      </c>
      <c r="J4">
        <v>150</v>
      </c>
    </row>
    <row r="5" spans="1:10" x14ac:dyDescent="0.25">
      <c r="A5" t="s">
        <v>35</v>
      </c>
      <c r="B5" t="s">
        <v>7</v>
      </c>
      <c r="C5" t="s">
        <v>20</v>
      </c>
      <c r="D5" s="2">
        <v>1.3</v>
      </c>
      <c r="E5">
        <f t="shared" ref="E5:E39" si="0">(D5*1000)/$D$1</f>
        <v>65</v>
      </c>
      <c r="F5">
        <v>150</v>
      </c>
      <c r="H5" s="2">
        <v>0.83699999999999997</v>
      </c>
      <c r="I5">
        <f t="shared" ref="I5:I39" si="1">(H5*1000)/$D$1</f>
        <v>41.85</v>
      </c>
      <c r="J5">
        <v>150</v>
      </c>
    </row>
    <row r="6" spans="1:10" x14ac:dyDescent="0.25">
      <c r="A6" t="s">
        <v>35</v>
      </c>
      <c r="B6" t="s">
        <v>8</v>
      </c>
      <c r="C6" t="s">
        <v>21</v>
      </c>
      <c r="D6" s="2">
        <v>2.46</v>
      </c>
      <c r="E6">
        <f t="shared" si="0"/>
        <v>123</v>
      </c>
      <c r="F6">
        <v>150</v>
      </c>
      <c r="H6" s="2">
        <v>0.68</v>
      </c>
      <c r="I6">
        <f t="shared" si="1"/>
        <v>34</v>
      </c>
      <c r="J6">
        <v>150</v>
      </c>
    </row>
    <row r="7" spans="1:10" x14ac:dyDescent="0.25">
      <c r="A7" t="s">
        <v>35</v>
      </c>
      <c r="B7" t="s">
        <v>9</v>
      </c>
      <c r="C7" t="s">
        <v>22</v>
      </c>
      <c r="D7" s="2">
        <v>2.4500000000000002</v>
      </c>
      <c r="E7">
        <f t="shared" si="0"/>
        <v>122.5</v>
      </c>
      <c r="F7">
        <v>150</v>
      </c>
      <c r="H7" s="2">
        <v>0.35799999999999998</v>
      </c>
      <c r="I7">
        <f t="shared" si="1"/>
        <v>17.899999999999999</v>
      </c>
      <c r="J7">
        <v>150</v>
      </c>
    </row>
    <row r="8" spans="1:10" x14ac:dyDescent="0.25">
      <c r="A8" t="s">
        <v>35</v>
      </c>
      <c r="B8" t="s">
        <v>10</v>
      </c>
      <c r="C8" t="s">
        <v>23</v>
      </c>
      <c r="D8" s="2">
        <v>0.623</v>
      </c>
      <c r="E8">
        <f t="shared" si="0"/>
        <v>31.15</v>
      </c>
      <c r="F8">
        <v>150</v>
      </c>
      <c r="H8" s="2">
        <v>0.54</v>
      </c>
      <c r="I8">
        <f t="shared" si="1"/>
        <v>27</v>
      </c>
      <c r="J8">
        <v>150</v>
      </c>
    </row>
    <row r="9" spans="1:10" x14ac:dyDescent="0.25">
      <c r="A9" t="s">
        <v>35</v>
      </c>
      <c r="B9" t="s">
        <v>11</v>
      </c>
      <c r="C9" t="s">
        <v>24</v>
      </c>
      <c r="D9" s="2">
        <v>2.1920000000000002</v>
      </c>
      <c r="E9">
        <f t="shared" si="0"/>
        <v>109.6</v>
      </c>
      <c r="F9">
        <v>150</v>
      </c>
      <c r="H9" s="2">
        <v>0.57999999999999996</v>
      </c>
      <c r="I9">
        <f t="shared" si="1"/>
        <v>29</v>
      </c>
      <c r="J9">
        <v>150</v>
      </c>
    </row>
    <row r="10" spans="1:10" x14ac:dyDescent="0.25">
      <c r="A10" t="s">
        <v>35</v>
      </c>
      <c r="B10" t="s">
        <v>12</v>
      </c>
      <c r="C10" t="s">
        <v>25</v>
      </c>
      <c r="D10" s="2">
        <v>1.9419999999999999</v>
      </c>
      <c r="E10">
        <f t="shared" si="0"/>
        <v>97.1</v>
      </c>
      <c r="F10">
        <v>150</v>
      </c>
      <c r="H10" s="2">
        <v>1.76</v>
      </c>
      <c r="I10">
        <f t="shared" si="1"/>
        <v>88</v>
      </c>
      <c r="J10">
        <v>150</v>
      </c>
    </row>
    <row r="11" spans="1:10" x14ac:dyDescent="0.25">
      <c r="A11" t="s">
        <v>35</v>
      </c>
      <c r="B11" t="s">
        <v>13</v>
      </c>
      <c r="C11" t="s">
        <v>26</v>
      </c>
      <c r="D11" s="2">
        <v>1.452</v>
      </c>
      <c r="E11">
        <f t="shared" si="0"/>
        <v>72.599999999999994</v>
      </c>
      <c r="F11">
        <v>150</v>
      </c>
      <c r="H11" s="2">
        <v>0.72</v>
      </c>
      <c r="I11">
        <f t="shared" si="1"/>
        <v>36</v>
      </c>
      <c r="J11">
        <v>150</v>
      </c>
    </row>
    <row r="12" spans="1:10" x14ac:dyDescent="0.25">
      <c r="A12" t="s">
        <v>35</v>
      </c>
      <c r="B12" t="s">
        <v>14</v>
      </c>
      <c r="C12" t="s">
        <v>27</v>
      </c>
      <c r="D12" s="2">
        <v>1.484</v>
      </c>
      <c r="E12">
        <f t="shared" si="0"/>
        <v>74.2</v>
      </c>
      <c r="F12">
        <v>150</v>
      </c>
      <c r="H12" s="2">
        <v>0.28000000000000003</v>
      </c>
      <c r="I12">
        <f t="shared" si="1"/>
        <v>14</v>
      </c>
      <c r="J12">
        <v>150</v>
      </c>
    </row>
    <row r="13" spans="1:10" x14ac:dyDescent="0.25">
      <c r="A13" t="s">
        <v>35</v>
      </c>
      <c r="B13" t="s">
        <v>15</v>
      </c>
      <c r="C13" t="s">
        <v>31</v>
      </c>
      <c r="D13" s="2">
        <v>1.0329999999999999</v>
      </c>
      <c r="E13">
        <f t="shared" si="0"/>
        <v>51.65</v>
      </c>
      <c r="F13">
        <v>150</v>
      </c>
      <c r="H13" s="2">
        <v>0.45</v>
      </c>
      <c r="I13">
        <f t="shared" si="1"/>
        <v>22.5</v>
      </c>
      <c r="J13">
        <v>150</v>
      </c>
    </row>
    <row r="14" spans="1:10" x14ac:dyDescent="0.25">
      <c r="A14" t="s">
        <v>35</v>
      </c>
      <c r="B14" t="s">
        <v>16</v>
      </c>
      <c r="C14" t="s">
        <v>28</v>
      </c>
      <c r="D14" s="2">
        <v>1.4950000000000001</v>
      </c>
      <c r="E14">
        <f t="shared" si="0"/>
        <v>74.75</v>
      </c>
      <c r="F14">
        <v>150</v>
      </c>
      <c r="H14" s="2">
        <v>0.56999999999999995</v>
      </c>
      <c r="I14">
        <f t="shared" si="1"/>
        <v>28.5</v>
      </c>
      <c r="J14">
        <v>150</v>
      </c>
    </row>
    <row r="15" spans="1:10" x14ac:dyDescent="0.25">
      <c r="A15" t="s">
        <v>35</v>
      </c>
      <c r="B15" t="s">
        <v>17</v>
      </c>
      <c r="C15" t="s">
        <v>29</v>
      </c>
      <c r="D15" s="2">
        <v>2.0680000000000001</v>
      </c>
      <c r="E15">
        <f t="shared" si="0"/>
        <v>103.4</v>
      </c>
      <c r="F15">
        <v>150</v>
      </c>
      <c r="H15" s="2">
        <v>0.52</v>
      </c>
      <c r="I15">
        <f t="shared" si="1"/>
        <v>26</v>
      </c>
      <c r="J15">
        <v>150</v>
      </c>
    </row>
    <row r="16" spans="1:10" x14ac:dyDescent="0.25">
      <c r="A16" t="s">
        <v>35</v>
      </c>
      <c r="B16" t="s">
        <v>18</v>
      </c>
      <c r="C16" t="s">
        <v>30</v>
      </c>
      <c r="D16" s="2">
        <v>2.77</v>
      </c>
      <c r="E16">
        <f t="shared" si="0"/>
        <v>138.5</v>
      </c>
      <c r="F16">
        <v>150</v>
      </c>
      <c r="H16" s="2">
        <v>0.62</v>
      </c>
      <c r="I16">
        <f t="shared" si="1"/>
        <v>31</v>
      </c>
      <c r="J16">
        <v>150</v>
      </c>
    </row>
    <row r="17" spans="1:10" x14ac:dyDescent="0.25">
      <c r="A17" t="s">
        <v>35</v>
      </c>
      <c r="B17" t="s">
        <v>19</v>
      </c>
      <c r="C17" t="s">
        <v>32</v>
      </c>
      <c r="D17" s="2">
        <v>1.351</v>
      </c>
      <c r="E17">
        <f t="shared" si="0"/>
        <v>67.55</v>
      </c>
      <c r="F17">
        <v>150</v>
      </c>
      <c r="H17" s="2">
        <v>0.75</v>
      </c>
      <c r="I17">
        <f t="shared" si="1"/>
        <v>37.5</v>
      </c>
      <c r="J17">
        <v>150</v>
      </c>
    </row>
    <row r="18" spans="1:10" x14ac:dyDescent="0.25">
      <c r="A18" t="s">
        <v>35</v>
      </c>
      <c r="B18" t="s">
        <v>7</v>
      </c>
      <c r="C18" t="s">
        <v>8</v>
      </c>
      <c r="D18" s="2">
        <v>9.7000000000000003E-2</v>
      </c>
      <c r="E18">
        <f t="shared" si="0"/>
        <v>4.8499999999999996</v>
      </c>
      <c r="F18" s="12" t="s">
        <v>89</v>
      </c>
      <c r="H18" s="2"/>
      <c r="I18">
        <f t="shared" si="1"/>
        <v>0</v>
      </c>
      <c r="J18" s="12" t="s">
        <v>89</v>
      </c>
    </row>
    <row r="19" spans="1:10" x14ac:dyDescent="0.25">
      <c r="A19" t="s">
        <v>35</v>
      </c>
      <c r="B19" t="s">
        <v>9</v>
      </c>
      <c r="C19" t="s">
        <v>10</v>
      </c>
      <c r="D19" s="2">
        <v>9.4E-2</v>
      </c>
      <c r="E19">
        <f t="shared" si="0"/>
        <v>4.7</v>
      </c>
      <c r="F19" s="12"/>
      <c r="H19" s="2"/>
      <c r="I19">
        <f t="shared" si="1"/>
        <v>0</v>
      </c>
      <c r="J19" s="12"/>
    </row>
    <row r="20" spans="1:10" x14ac:dyDescent="0.25">
      <c r="A20" t="s">
        <v>35</v>
      </c>
      <c r="B20" t="s">
        <v>11</v>
      </c>
      <c r="C20" t="s">
        <v>12</v>
      </c>
      <c r="D20" s="2">
        <v>0.10199999999999999</v>
      </c>
      <c r="E20">
        <f t="shared" si="0"/>
        <v>5.0999999999999996</v>
      </c>
      <c r="F20" s="12"/>
      <c r="H20" s="2"/>
      <c r="I20">
        <f t="shared" si="1"/>
        <v>0</v>
      </c>
      <c r="J20" s="12"/>
    </row>
    <row r="21" spans="1:10" x14ac:dyDescent="0.25">
      <c r="A21" t="s">
        <v>35</v>
      </c>
      <c r="B21" t="s">
        <v>13</v>
      </c>
      <c r="C21" t="s">
        <v>14</v>
      </c>
      <c r="D21" s="2">
        <v>9.7000000000000003E-2</v>
      </c>
      <c r="E21">
        <f t="shared" si="0"/>
        <v>4.8499999999999996</v>
      </c>
      <c r="F21" s="12"/>
      <c r="H21" s="2"/>
      <c r="I21">
        <f t="shared" si="1"/>
        <v>0</v>
      </c>
      <c r="J21" s="12"/>
    </row>
    <row r="22" spans="1:10" x14ac:dyDescent="0.25">
      <c r="A22" t="s">
        <v>35</v>
      </c>
      <c r="B22" t="s">
        <v>15</v>
      </c>
      <c r="C22" t="s">
        <v>16</v>
      </c>
      <c r="D22" s="2">
        <v>9.9000000000000005E-2</v>
      </c>
      <c r="E22">
        <f t="shared" si="0"/>
        <v>4.95</v>
      </c>
      <c r="F22" s="12"/>
      <c r="H22" s="2"/>
      <c r="I22">
        <f t="shared" si="1"/>
        <v>0</v>
      </c>
      <c r="J22" s="12"/>
    </row>
    <row r="23" spans="1:10" x14ac:dyDescent="0.25">
      <c r="A23" t="s">
        <v>35</v>
      </c>
      <c r="B23" t="s">
        <v>17</v>
      </c>
      <c r="C23" t="s">
        <v>18</v>
      </c>
      <c r="D23" s="2">
        <v>9.5000000000000001E-2</v>
      </c>
      <c r="E23">
        <f t="shared" si="0"/>
        <v>4.75</v>
      </c>
      <c r="F23" s="12"/>
      <c r="H23" s="2"/>
      <c r="I23">
        <f t="shared" si="1"/>
        <v>0</v>
      </c>
      <c r="J23" s="12"/>
    </row>
    <row r="24" spans="1:10" x14ac:dyDescent="0.25">
      <c r="A24" t="s">
        <v>42</v>
      </c>
      <c r="B24" t="s">
        <v>5</v>
      </c>
      <c r="C24" t="s">
        <v>39</v>
      </c>
      <c r="D24" s="2">
        <v>0.221</v>
      </c>
      <c r="E24">
        <f t="shared" si="0"/>
        <v>11.05</v>
      </c>
      <c r="F24" t="s">
        <v>95</v>
      </c>
      <c r="G24" t="s">
        <v>107</v>
      </c>
      <c r="H24" s="2"/>
      <c r="I24">
        <f t="shared" si="1"/>
        <v>0</v>
      </c>
      <c r="J24" t="s">
        <v>95</v>
      </c>
    </row>
    <row r="25" spans="1:10" x14ac:dyDescent="0.25">
      <c r="A25" t="s">
        <v>41</v>
      </c>
      <c r="B25" t="s">
        <v>19</v>
      </c>
      <c r="C25" t="s">
        <v>40</v>
      </c>
      <c r="D25" s="2">
        <v>0.26900000000000002</v>
      </c>
      <c r="E25">
        <f t="shared" si="0"/>
        <v>13.45</v>
      </c>
      <c r="F25" t="s">
        <v>96</v>
      </c>
      <c r="G25" t="s">
        <v>107</v>
      </c>
      <c r="H25" s="2"/>
      <c r="I25">
        <f t="shared" si="1"/>
        <v>0</v>
      </c>
      <c r="J25" t="s">
        <v>96</v>
      </c>
    </row>
    <row r="26" spans="1:10" x14ac:dyDescent="0.25">
      <c r="A26" t="s">
        <v>36</v>
      </c>
      <c r="B26" t="s">
        <v>43</v>
      </c>
      <c r="C26" t="s">
        <v>44</v>
      </c>
      <c r="D26" s="2">
        <v>8.1000000000000003E-2</v>
      </c>
      <c r="E26">
        <f t="shared" si="0"/>
        <v>4.05</v>
      </c>
      <c r="F26">
        <v>150</v>
      </c>
      <c r="H26" s="2">
        <v>0.37</v>
      </c>
      <c r="I26">
        <f t="shared" si="1"/>
        <v>18.5</v>
      </c>
      <c r="J26">
        <v>150</v>
      </c>
    </row>
    <row r="27" spans="1:10" x14ac:dyDescent="0.25">
      <c r="A27" t="s">
        <v>36</v>
      </c>
      <c r="B27" t="s">
        <v>44</v>
      </c>
      <c r="C27" t="s">
        <v>45</v>
      </c>
      <c r="D27" s="2">
        <v>0.38400000000000001</v>
      </c>
      <c r="E27">
        <f t="shared" si="0"/>
        <v>19.2</v>
      </c>
      <c r="F27" t="s">
        <v>97</v>
      </c>
      <c r="G27" t="s">
        <v>107</v>
      </c>
      <c r="H27" s="2">
        <v>0.84</v>
      </c>
      <c r="I27">
        <f t="shared" si="1"/>
        <v>42</v>
      </c>
      <c r="J27" t="s">
        <v>106</v>
      </c>
    </row>
    <row r="28" spans="1:10" x14ac:dyDescent="0.25">
      <c r="A28" t="s">
        <v>36</v>
      </c>
      <c r="B28" t="s">
        <v>45</v>
      </c>
      <c r="C28" t="s">
        <v>46</v>
      </c>
      <c r="D28" s="2">
        <v>0.108</v>
      </c>
      <c r="E28">
        <f t="shared" si="0"/>
        <v>5.4</v>
      </c>
      <c r="F28">
        <v>150</v>
      </c>
      <c r="H28" s="2">
        <v>0.153</v>
      </c>
      <c r="I28">
        <f t="shared" si="1"/>
        <v>7.65</v>
      </c>
      <c r="J28">
        <v>150</v>
      </c>
    </row>
    <row r="29" spans="1:10" x14ac:dyDescent="0.25">
      <c r="A29" t="s">
        <v>36</v>
      </c>
      <c r="B29" t="s">
        <v>45</v>
      </c>
      <c r="C29" t="s">
        <v>47</v>
      </c>
      <c r="D29" s="2">
        <v>3.4369999999999998</v>
      </c>
      <c r="E29">
        <f t="shared" si="0"/>
        <v>171.85</v>
      </c>
      <c r="F29">
        <v>150</v>
      </c>
      <c r="H29" s="2">
        <v>3.61</v>
      </c>
      <c r="I29">
        <f t="shared" si="1"/>
        <v>180.5</v>
      </c>
      <c r="J29">
        <v>4000</v>
      </c>
    </row>
    <row r="30" spans="1:10" x14ac:dyDescent="0.25">
      <c r="A30" t="s">
        <v>36</v>
      </c>
      <c r="B30" t="s">
        <v>46</v>
      </c>
      <c r="C30" t="s">
        <v>48</v>
      </c>
      <c r="D30" s="2">
        <v>3.206</v>
      </c>
      <c r="E30">
        <f t="shared" si="0"/>
        <v>160.30000000000001</v>
      </c>
      <c r="F30">
        <v>4000</v>
      </c>
      <c r="H30" s="2">
        <v>3.06</v>
      </c>
      <c r="I30">
        <f t="shared" si="1"/>
        <v>153</v>
      </c>
      <c r="J30">
        <v>4000</v>
      </c>
    </row>
    <row r="31" spans="1:10" x14ac:dyDescent="0.25">
      <c r="A31" t="s">
        <v>36</v>
      </c>
      <c r="B31" t="s">
        <v>47</v>
      </c>
      <c r="C31" t="s">
        <v>48</v>
      </c>
      <c r="D31" s="2">
        <v>0.14199999999999999</v>
      </c>
      <c r="E31">
        <f t="shared" si="0"/>
        <v>7.1</v>
      </c>
      <c r="F31">
        <v>150</v>
      </c>
      <c r="H31" s="2">
        <v>0.23300000000000001</v>
      </c>
      <c r="I31">
        <f t="shared" si="1"/>
        <v>11.65</v>
      </c>
      <c r="J31">
        <v>150</v>
      </c>
    </row>
    <row r="32" spans="1:10" x14ac:dyDescent="0.25">
      <c r="A32" t="s">
        <v>37</v>
      </c>
      <c r="B32" t="s">
        <v>49</v>
      </c>
      <c r="C32" t="s">
        <v>50</v>
      </c>
      <c r="D32" s="2">
        <v>0.35899999999999999</v>
      </c>
      <c r="E32">
        <f t="shared" si="0"/>
        <v>17.95</v>
      </c>
      <c r="F32" t="s">
        <v>33</v>
      </c>
      <c r="H32" s="2">
        <v>0.33500000000000002</v>
      </c>
      <c r="I32">
        <f t="shared" ref="I32:I39" si="2">(H32*1000)/$D$1</f>
        <v>16.75</v>
      </c>
      <c r="J32" t="s">
        <v>33</v>
      </c>
    </row>
    <row r="33" spans="1:10" x14ac:dyDescent="0.25">
      <c r="A33" t="s">
        <v>37</v>
      </c>
      <c r="B33" t="s">
        <v>50</v>
      </c>
      <c r="C33" t="s">
        <v>51</v>
      </c>
      <c r="D33" s="2">
        <v>6.5000000000000002E-2</v>
      </c>
      <c r="E33">
        <f t="shared" si="0"/>
        <v>3.25</v>
      </c>
      <c r="F33">
        <v>150</v>
      </c>
      <c r="H33" s="2">
        <v>0.159</v>
      </c>
      <c r="I33">
        <f t="shared" si="2"/>
        <v>7.95</v>
      </c>
      <c r="J33">
        <v>150</v>
      </c>
    </row>
    <row r="34" spans="1:10" x14ac:dyDescent="0.25">
      <c r="A34" t="s">
        <v>37</v>
      </c>
      <c r="B34" t="s">
        <v>52</v>
      </c>
      <c r="C34" t="s">
        <v>53</v>
      </c>
      <c r="D34" s="2">
        <v>3.3000000000000002E-2</v>
      </c>
      <c r="E34">
        <f t="shared" si="0"/>
        <v>1.65</v>
      </c>
      <c r="F34">
        <v>150</v>
      </c>
      <c r="H34" s="2">
        <v>0.17100000000000001</v>
      </c>
      <c r="I34">
        <f t="shared" si="2"/>
        <v>8.5500000000000007</v>
      </c>
      <c r="J34">
        <v>150</v>
      </c>
    </row>
    <row r="35" spans="1:10" x14ac:dyDescent="0.25">
      <c r="A35" t="s">
        <v>37</v>
      </c>
      <c r="B35" t="s">
        <v>53</v>
      </c>
      <c r="C35" t="s">
        <v>39</v>
      </c>
      <c r="D35" s="2">
        <v>0.06</v>
      </c>
      <c r="E35">
        <f t="shared" si="0"/>
        <v>3</v>
      </c>
      <c r="F35">
        <v>150</v>
      </c>
      <c r="H35" s="2">
        <v>0.23899999999999999</v>
      </c>
      <c r="I35">
        <f t="shared" si="2"/>
        <v>11.95</v>
      </c>
      <c r="J35">
        <v>150</v>
      </c>
    </row>
    <row r="36" spans="1:10" x14ac:dyDescent="0.25">
      <c r="A36" t="s">
        <v>37</v>
      </c>
      <c r="B36" t="s">
        <v>51</v>
      </c>
      <c r="C36" t="s">
        <v>52</v>
      </c>
      <c r="D36" s="2">
        <v>5.617</v>
      </c>
      <c r="E36">
        <f t="shared" si="0"/>
        <v>280.85000000000002</v>
      </c>
      <c r="F36">
        <v>5000</v>
      </c>
      <c r="H36" s="2">
        <v>5.165</v>
      </c>
      <c r="I36">
        <f t="shared" si="2"/>
        <v>258.25</v>
      </c>
      <c r="J36">
        <v>5000</v>
      </c>
    </row>
    <row r="37" spans="1:10" x14ac:dyDescent="0.25">
      <c r="A37" t="s">
        <v>38</v>
      </c>
      <c r="B37" t="s">
        <v>54</v>
      </c>
      <c r="C37" t="s">
        <v>40</v>
      </c>
      <c r="D37" s="2">
        <v>0.09</v>
      </c>
      <c r="E37">
        <f t="shared" si="0"/>
        <v>4.5</v>
      </c>
      <c r="F37">
        <v>150</v>
      </c>
      <c r="H37" s="2">
        <v>0.15</v>
      </c>
      <c r="I37">
        <f t="shared" si="2"/>
        <v>7.5</v>
      </c>
      <c r="J37">
        <v>150</v>
      </c>
    </row>
    <row r="38" spans="1:10" x14ac:dyDescent="0.25">
      <c r="A38" t="s">
        <v>38</v>
      </c>
      <c r="B38" t="s">
        <v>54</v>
      </c>
      <c r="C38" t="s">
        <v>55</v>
      </c>
      <c r="D38" s="2">
        <v>0.26</v>
      </c>
      <c r="E38">
        <f t="shared" si="0"/>
        <v>13</v>
      </c>
      <c r="F38" t="s">
        <v>98</v>
      </c>
      <c r="G38" t="s">
        <v>107</v>
      </c>
      <c r="H38" s="2">
        <v>0.26</v>
      </c>
      <c r="I38">
        <f t="shared" si="2"/>
        <v>13</v>
      </c>
      <c r="J38" t="s">
        <v>98</v>
      </c>
    </row>
    <row r="39" spans="1:10" x14ac:dyDescent="0.25">
      <c r="A39" t="s">
        <v>38</v>
      </c>
      <c r="B39" t="s">
        <v>55</v>
      </c>
      <c r="C39" t="s">
        <v>56</v>
      </c>
      <c r="D39" s="2">
        <v>0.128</v>
      </c>
      <c r="E39">
        <f t="shared" si="0"/>
        <v>6.4</v>
      </c>
      <c r="F39">
        <v>150</v>
      </c>
      <c r="H39" s="2">
        <v>0.14000000000000001</v>
      </c>
      <c r="I39">
        <f t="shared" si="2"/>
        <v>7</v>
      </c>
      <c r="J39">
        <v>150</v>
      </c>
    </row>
  </sheetData>
  <mergeCells count="2">
    <mergeCell ref="F18:F23"/>
    <mergeCell ref="J18:J23"/>
  </mergeCells>
  <conditionalFormatting sqref="E26 E39 E28">
    <cfRule type="cellIs" dxfId="85" priority="45" operator="lessThan">
      <formula>F26</formula>
    </cfRule>
    <cfRule type="cellIs" dxfId="84" priority="46" operator="greaterThan">
      <formula>F26</formula>
    </cfRule>
  </conditionalFormatting>
  <conditionalFormatting sqref="E29">
    <cfRule type="cellIs" dxfId="83" priority="31" operator="lessThan">
      <formula>F29</formula>
    </cfRule>
    <cfRule type="cellIs" dxfId="82" priority="32" operator="greaterThan">
      <formula>F29</formula>
    </cfRule>
  </conditionalFormatting>
  <conditionalFormatting sqref="E30:E31">
    <cfRule type="cellIs" dxfId="81" priority="29" operator="lessThan">
      <formula>F30</formula>
    </cfRule>
    <cfRule type="cellIs" dxfId="80" priority="30" operator="greaterThan">
      <formula>F30</formula>
    </cfRule>
  </conditionalFormatting>
  <conditionalFormatting sqref="E33:E37">
    <cfRule type="cellIs" dxfId="79" priority="27" operator="lessThan">
      <formula>F33</formula>
    </cfRule>
    <cfRule type="cellIs" dxfId="78" priority="28" operator="greaterThan">
      <formula>F33</formula>
    </cfRule>
  </conditionalFormatting>
  <conditionalFormatting sqref="E4:E17">
    <cfRule type="cellIs" dxfId="77" priority="25" operator="lessThan">
      <formula>F4</formula>
    </cfRule>
    <cfRule type="cellIs" dxfId="76" priority="26" operator="greaterThan">
      <formula>F4</formula>
    </cfRule>
  </conditionalFormatting>
  <conditionalFormatting sqref="I28 I31">
    <cfRule type="cellIs" dxfId="66" priority="14" operator="lessThanOrEqual">
      <formula>150</formula>
    </cfRule>
  </conditionalFormatting>
  <conditionalFormatting sqref="I33:I37">
    <cfRule type="cellIs" dxfId="65" priority="9" operator="greaterThan">
      <formula>J33</formula>
    </cfRule>
    <cfRule type="cellIs" dxfId="64" priority="10" operator="lessThan">
      <formula>J33</formula>
    </cfRule>
  </conditionalFormatting>
  <conditionalFormatting sqref="I39">
    <cfRule type="cellIs" dxfId="63" priority="7" operator="greaterThan">
      <formula>J39</formula>
    </cfRule>
    <cfRule type="cellIs" dxfId="62" priority="8" operator="lessThan">
      <formula>J39</formula>
    </cfRule>
  </conditionalFormatting>
  <conditionalFormatting sqref="I4:I17">
    <cfRule type="cellIs" dxfId="61" priority="5" operator="greaterThan">
      <formula>J4</formula>
    </cfRule>
    <cfRule type="cellIs" dxfId="60" priority="6" operator="lessThan">
      <formula>J4</formula>
    </cfRule>
  </conditionalFormatting>
  <conditionalFormatting sqref="I26">
    <cfRule type="cellIs" dxfId="59" priority="3" operator="greaterThan">
      <formula>J26</formula>
    </cfRule>
    <cfRule type="cellIs" dxfId="58" priority="4" operator="lessThan">
      <formula>J26</formula>
    </cfRule>
  </conditionalFormatting>
  <conditionalFormatting sqref="I31 I28">
    <cfRule type="cellIs" dxfId="47" priority="13" operator="greaterThan">
      <formula>150</formula>
    </cfRule>
  </conditionalFormatting>
  <conditionalFormatting sqref="I29:I30">
    <cfRule type="colorScale" priority="1">
      <colorScale>
        <cfvo type="min"/>
        <cfvo type="num" val="4000"/>
        <color rgb="FFC6EFCE"/>
        <color rgb="FFC6EFCE"/>
      </colorScale>
    </cfRule>
    <cfRule type="colorScale" priority="2">
      <colorScale>
        <cfvo type="num" val="4000"/>
        <cfvo type="max"/>
        <color rgb="FFFF9999"/>
        <color rgb="FFFF9999"/>
      </colorScale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3" operator="notBetween" id="{03C66097-7072-4F26-B694-1E5CB1BD99A8}">
            <xm:f>'Resistivity Calculations'!$H$7</xm:f>
            <xm:f>'Resistivity Calculations'!$I$7</xm:f>
            <x14:dxf>
              <font>
                <color rgb="FFFF0000"/>
              </font>
              <fill>
                <patternFill>
                  <bgColor rgb="FFFFABAB"/>
                </patternFill>
              </fill>
            </x14:dxf>
          </x14:cfRule>
          <x14:cfRule type="cellIs" priority="44" operator="between" id="{1E2F3F35-5154-429B-AE64-321765500B42}">
            <xm:f>'Resistivity Calculations'!$H$7</xm:f>
            <xm:f>'Resistivity Calculations'!$I$7</xm:f>
            <x14:dxf>
              <font>
                <color theme="9" tint="-0.499984740745262"/>
              </font>
              <fill>
                <patternFill>
                  <bgColor rgb="FFC6EFCE"/>
                </patternFill>
              </fill>
            </x14:dxf>
          </x14:cfRule>
          <xm:sqref>E18:E23</xm:sqref>
        </x14:conditionalFormatting>
        <x14:conditionalFormatting xmlns:xm="http://schemas.microsoft.com/office/excel/2006/main">
          <x14:cfRule type="cellIs" priority="42" operator="between" id="{FA83D3EB-641D-422D-891B-BFD12AC23482}">
            <xm:f>'Resistivity Calculations'!$H$17</xm:f>
            <xm:f>'Resistivity Calculations'!$I$17</xm:f>
            <x14:dxf>
              <font>
                <color theme="9" tint="-0.499984740745262"/>
              </font>
              <fill>
                <patternFill>
                  <bgColor rgb="FFCCFFCC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ellIs" priority="40" operator="notBetween" id="{4FE99BE9-61F6-4D70-AE6A-11EB5E6B1CD0}">
            <xm:f>'Resistivity Calculations'!$H$12</xm:f>
            <xm:f>'Resistivity Calculations'!$I$12</xm:f>
            <x14:dxf>
              <font>
                <color rgb="FFFF0000"/>
              </font>
              <fill>
                <patternFill>
                  <bgColor rgb="FFFFCCCC"/>
                </patternFill>
              </fill>
            </x14:dxf>
          </x14:cfRule>
          <x14:cfRule type="cellIs" priority="41" operator="between" id="{DDC8B25F-AC03-4E59-A3B0-3E8304A6EA59}">
            <xm:f>'Resistivity Calculations'!$H$12</xm:f>
            <xm:f>'Resistivity Calculations'!$I$12</xm:f>
            <x14:dxf>
              <font>
                <color theme="9" tint="-0.499984740745262"/>
              </font>
              <fill>
                <patternFill>
                  <bgColor rgb="FFCCFFCC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ellIs" priority="35" operator="notBetween" id="{5C5278DF-0AD7-408E-AE44-B029249FD87C}">
            <xm:f>'Resistivity Calculations'!$H$22</xm:f>
            <xm:f>'Resistivity Calculations'!$I$22</xm:f>
            <x14:dxf>
              <font>
                <color rgb="FFFF0000"/>
              </font>
              <fill>
                <patternFill>
                  <bgColor rgb="FFFFCCCC"/>
                </patternFill>
              </fill>
            </x14:dxf>
          </x14:cfRule>
          <x14:cfRule type="cellIs" priority="36" operator="between" id="{623F46C4-90E8-41FC-B2A9-74C493BAE143}">
            <xm:f>'Resistivity Calculations'!$H$22</xm:f>
            <xm:f>'Resistivity Calculations'!$I$22</xm:f>
            <x14:dxf>
              <font>
                <color theme="9" tint="-0.499984740745262"/>
              </font>
              <fill>
                <patternFill>
                  <bgColor rgb="FFCCFFCC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ellIs" priority="33" operator="notBetween" id="{F71176BA-0D4D-4E4A-9223-B7E7D493AE98}">
            <xm:f>'Resistivity Calculations'!$H$27</xm:f>
            <xm:f>'Resistivity Calculations'!$I$27</xm:f>
            <x14:dxf>
              <font>
                <color rgb="FFFF0000"/>
              </font>
              <fill>
                <patternFill>
                  <bgColor rgb="FFFFCCCC"/>
                </patternFill>
              </fill>
            </x14:dxf>
          </x14:cfRule>
          <x14:cfRule type="cellIs" priority="34" operator="between" id="{C2EA8C95-57AF-48A4-8A6D-B1151572C1DA}">
            <xm:f>'Resistivity Calculations'!$H$27</xm:f>
            <xm:f>'Resistivity Calculations'!$I$27</xm:f>
            <x14:dxf>
              <font>
                <color theme="9" tint="-0.499984740745262"/>
              </font>
              <fill>
                <patternFill>
                  <bgColor rgb="FFCCFFCC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ellIs" priority="23" operator="notBetween" id="{C03A2B1C-C210-4A98-A2FF-A277351A8B66}">
            <xm:f>'Resistivity Calculations'!$H$7</xm:f>
            <xm:f>'Resistivity Calculations'!$I$7</xm:f>
            <x14:dxf>
              <font>
                <color rgb="FFFF0000"/>
              </font>
              <fill>
                <patternFill>
                  <bgColor rgb="FFFFA7A7"/>
                </patternFill>
              </fill>
            </x14:dxf>
          </x14:cfRule>
          <x14:cfRule type="cellIs" priority="24" operator="between" id="{C2273FF1-825A-48F7-AF7A-68E3F2F45064}">
            <xm:f>'Resistivity Calculations'!$H$7</xm:f>
            <xm:f>'Resistivity Calculations'!$I$7</xm:f>
            <x14:dxf>
              <font>
                <color theme="9" tint="-0.499984740745262"/>
              </font>
              <fill>
                <patternFill>
                  <bgColor rgb="FFC6EFCE"/>
                </patternFill>
              </fill>
            </x14:dxf>
          </x14:cfRule>
          <xm:sqref>I18:I23</xm:sqref>
        </x14:conditionalFormatting>
        <x14:conditionalFormatting xmlns:xm="http://schemas.microsoft.com/office/excel/2006/main">
          <x14:cfRule type="cellIs" priority="21" operator="notBetween" id="{6E83FD90-DD74-448A-A66E-451EA8FBAF12}">
            <xm:f>'Resistivity Calculations'!$H$17</xm:f>
            <xm:f>'Resistivity Calculations'!$I$17</xm:f>
            <x14:dxf>
              <font>
                <color rgb="FFFF0000"/>
              </font>
              <fill>
                <patternFill>
                  <bgColor rgb="FFFF9999"/>
                </patternFill>
              </fill>
            </x14:dxf>
          </x14:cfRule>
          <x14:cfRule type="cellIs" priority="22" operator="between" id="{06597C31-6363-4D88-8257-C99EEAFACEF8}">
            <xm:f>'Resistivity Calculations'!$H$17</xm:f>
            <xm:f>'Resistivity Calculations'!$I$17</xm:f>
            <x14:dxf>
              <font>
                <color theme="9" tint="-0.499984740745262"/>
              </font>
              <fill>
                <patternFill>
                  <bgColor rgb="FFCCFFCC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19" operator="notBetween" id="{60DEDCC3-E98B-4326-BEEA-677007452182}">
            <xm:f>'Resistivity Calculations'!$H$12</xm:f>
            <xm:f>'Resistivity Calculations'!$I$12</xm:f>
            <x14:dxf>
              <font>
                <color rgb="FFFF0000"/>
              </font>
              <fill>
                <patternFill>
                  <bgColor rgb="FFFFCCCC"/>
                </patternFill>
              </fill>
            </x14:dxf>
          </x14:cfRule>
          <x14:cfRule type="cellIs" priority="20" operator="between" id="{91B9A09F-F68B-46BF-8C6F-400C0B0FDD51}">
            <xm:f>'Resistivity Calculations'!$H$12</xm:f>
            <xm:f>'Resistivity Calculations'!$I$12</xm:f>
            <x14:dxf>
              <font>
                <color theme="9" tint="-0.499984740745262"/>
              </font>
              <fill>
                <patternFill>
                  <bgColor rgb="FFCCFFCC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cellIs" priority="17" operator="notBetween" id="{EC4901D6-82DB-4D9C-B8BA-C77A3C3F25AA}">
            <xm:f>'Resistivity Calculations'!$H$27</xm:f>
            <xm:f>'Resistivity Calculations'!$I$27</xm:f>
            <x14:dxf>
              <font>
                <color rgb="FFFF0000"/>
              </font>
              <fill>
                <patternFill>
                  <bgColor rgb="FFFFCCCC"/>
                </patternFill>
              </fill>
            </x14:dxf>
          </x14:cfRule>
          <x14:cfRule type="cellIs" priority="18" operator="between" id="{D86395C2-5175-41C3-8550-B62F44ABF777}">
            <xm:f>'Resistivity Calculations'!$H$27</xm:f>
            <xm:f>'Resistivity Calculations'!$I$27</xm:f>
            <x14:dxf>
              <font>
                <color theme="9" tint="-0.499984740745262"/>
              </font>
              <fill>
                <patternFill>
                  <bgColor rgb="FFCCFFCC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15" operator="notBetween" id="{7302CB4F-133E-409A-AF6F-2E83FFF8745F}">
            <xm:f>'Resistivity Calculations'!$H$22</xm:f>
            <xm:f>'Resistivity Calculations'!$I$22</xm:f>
            <x14:dxf>
              <font>
                <color rgb="FFFF0000"/>
              </font>
              <fill>
                <patternFill>
                  <bgColor rgb="FFFFCCCC"/>
                </patternFill>
              </fill>
            </x14:dxf>
          </x14:cfRule>
          <x14:cfRule type="cellIs" priority="16" operator="between" id="{175F95E4-D764-46A0-9A62-204B06D832FA}">
            <xm:f>'Resistivity Calculations'!$H$22</xm:f>
            <xm:f>'Resistivity Calculations'!$I$22</xm:f>
            <x14:dxf>
              <font>
                <color theme="9" tint="-0.499984740745262"/>
              </font>
              <fill>
                <patternFill>
                  <bgColor rgb="FFCCFFCC"/>
                </patternFill>
              </fill>
            </x14:dxf>
          </x14:cfRule>
          <xm:sqref>I38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C42" sqref="C42"/>
    </sheetView>
  </sheetViews>
  <sheetFormatPr defaultRowHeight="15.75" x14ac:dyDescent="0.25"/>
  <cols>
    <col min="1" max="1" width="14.125" customWidth="1"/>
    <col min="2" max="2" width="19" bestFit="1" customWidth="1"/>
    <col min="3" max="3" width="8.625" customWidth="1"/>
    <col min="4" max="4" width="6.5" customWidth="1"/>
    <col min="5" max="5" width="6" customWidth="1"/>
    <col min="6" max="6" width="5.875" customWidth="1"/>
    <col min="7" max="7" width="4.625" customWidth="1"/>
    <col min="8" max="8" width="7.25" customWidth="1"/>
    <col min="11" max="11" width="12" bestFit="1" customWidth="1"/>
  </cols>
  <sheetData>
    <row r="1" spans="1:10" x14ac:dyDescent="0.25">
      <c r="A1" t="s">
        <v>67</v>
      </c>
      <c r="B1" t="s">
        <v>62</v>
      </c>
      <c r="C1" s="5" t="s">
        <v>68</v>
      </c>
      <c r="D1" s="4">
        <v>20</v>
      </c>
      <c r="E1" t="s">
        <v>65</v>
      </c>
      <c r="H1" t="s">
        <v>105</v>
      </c>
    </row>
    <row r="3" spans="1:10" x14ac:dyDescent="0.25">
      <c r="A3" s="1" t="s">
        <v>34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H3" s="1" t="s">
        <v>2</v>
      </c>
      <c r="I3" s="1" t="s">
        <v>3</v>
      </c>
      <c r="J3" s="1" t="s">
        <v>4</v>
      </c>
    </row>
    <row r="4" spans="1:10" x14ac:dyDescent="0.25">
      <c r="A4" t="s">
        <v>35</v>
      </c>
      <c r="B4" t="s">
        <v>5</v>
      </c>
      <c r="C4" t="s">
        <v>6</v>
      </c>
      <c r="D4" s="2">
        <v>0.44700000000000001</v>
      </c>
      <c r="E4">
        <f>(D4*1000)/$D$1</f>
        <v>22.35</v>
      </c>
      <c r="F4">
        <v>150</v>
      </c>
      <c r="H4" s="2">
        <v>0.60399999999999998</v>
      </c>
      <c r="I4">
        <f>(H4*1000)/$D$1</f>
        <v>30.2</v>
      </c>
      <c r="J4">
        <v>150</v>
      </c>
    </row>
    <row r="5" spans="1:10" x14ac:dyDescent="0.25">
      <c r="A5" t="s">
        <v>35</v>
      </c>
      <c r="B5" t="s">
        <v>7</v>
      </c>
      <c r="C5" t="s">
        <v>20</v>
      </c>
      <c r="D5" s="2">
        <v>0.5</v>
      </c>
      <c r="E5">
        <f t="shared" ref="E5:E39" si="0">(D5*1000)/$D$1</f>
        <v>25</v>
      </c>
      <c r="F5">
        <v>150</v>
      </c>
      <c r="H5" s="2">
        <v>0.63600000000000001</v>
      </c>
      <c r="I5">
        <f t="shared" ref="I5:I39" si="1">(H5*1000)/$D$1</f>
        <v>31.8</v>
      </c>
      <c r="J5">
        <v>150</v>
      </c>
    </row>
    <row r="6" spans="1:10" x14ac:dyDescent="0.25">
      <c r="A6" t="s">
        <v>35</v>
      </c>
      <c r="B6" t="s">
        <v>8</v>
      </c>
      <c r="C6" t="s">
        <v>21</v>
      </c>
      <c r="D6" s="2">
        <v>1.31</v>
      </c>
      <c r="E6">
        <f t="shared" si="0"/>
        <v>65.5</v>
      </c>
      <c r="F6">
        <v>150</v>
      </c>
      <c r="H6" s="2">
        <v>1.708</v>
      </c>
      <c r="I6">
        <f t="shared" si="1"/>
        <v>85.4</v>
      </c>
      <c r="J6">
        <v>150</v>
      </c>
    </row>
    <row r="7" spans="1:10" x14ac:dyDescent="0.25">
      <c r="A7" t="s">
        <v>35</v>
      </c>
      <c r="B7" t="s">
        <v>9</v>
      </c>
      <c r="C7" t="s">
        <v>22</v>
      </c>
      <c r="D7" s="2">
        <v>2.92</v>
      </c>
      <c r="E7">
        <f t="shared" si="0"/>
        <v>146</v>
      </c>
      <c r="F7">
        <v>150</v>
      </c>
      <c r="H7" s="2">
        <v>0.375</v>
      </c>
      <c r="I7">
        <f t="shared" si="1"/>
        <v>18.75</v>
      </c>
      <c r="J7">
        <v>150</v>
      </c>
    </row>
    <row r="8" spans="1:10" x14ac:dyDescent="0.25">
      <c r="A8" t="s">
        <v>35</v>
      </c>
      <c r="B8" t="s">
        <v>10</v>
      </c>
      <c r="C8" t="s">
        <v>23</v>
      </c>
      <c r="D8" s="2">
        <v>2.407</v>
      </c>
      <c r="E8">
        <f t="shared" si="0"/>
        <v>120.35</v>
      </c>
      <c r="F8">
        <v>150</v>
      </c>
      <c r="H8" s="2">
        <v>0.34499999999999997</v>
      </c>
      <c r="I8">
        <f t="shared" si="1"/>
        <v>17.25</v>
      </c>
      <c r="J8">
        <v>150</v>
      </c>
    </row>
    <row r="9" spans="1:10" x14ac:dyDescent="0.25">
      <c r="A9" t="s">
        <v>35</v>
      </c>
      <c r="B9" t="s">
        <v>11</v>
      </c>
      <c r="C9" t="s">
        <v>24</v>
      </c>
      <c r="D9" s="2">
        <v>0.72499999999999998</v>
      </c>
      <c r="E9">
        <f t="shared" si="0"/>
        <v>36.25</v>
      </c>
      <c r="F9">
        <v>150</v>
      </c>
      <c r="H9" s="2">
        <v>1.08</v>
      </c>
      <c r="I9">
        <f t="shared" si="1"/>
        <v>54</v>
      </c>
      <c r="J9">
        <v>150</v>
      </c>
    </row>
    <row r="10" spans="1:10" x14ac:dyDescent="0.25">
      <c r="A10" t="s">
        <v>35</v>
      </c>
      <c r="B10" t="s">
        <v>12</v>
      </c>
      <c r="C10" t="s">
        <v>25</v>
      </c>
      <c r="D10" s="2">
        <v>1.7370000000000001</v>
      </c>
      <c r="E10">
        <f t="shared" si="0"/>
        <v>86.85</v>
      </c>
      <c r="F10">
        <v>150</v>
      </c>
      <c r="H10" s="2">
        <v>2.21</v>
      </c>
      <c r="I10">
        <f t="shared" si="1"/>
        <v>110.5</v>
      </c>
      <c r="J10">
        <v>150</v>
      </c>
    </row>
    <row r="11" spans="1:10" x14ac:dyDescent="0.25">
      <c r="A11" t="s">
        <v>35</v>
      </c>
      <c r="B11" t="s">
        <v>13</v>
      </c>
      <c r="C11" t="s">
        <v>26</v>
      </c>
      <c r="D11" s="2">
        <v>1.829</v>
      </c>
      <c r="E11">
        <f t="shared" si="0"/>
        <v>91.45</v>
      </c>
      <c r="F11">
        <v>150</v>
      </c>
      <c r="H11" s="2">
        <v>0.18</v>
      </c>
      <c r="I11">
        <f t="shared" si="1"/>
        <v>9</v>
      </c>
      <c r="J11">
        <v>150</v>
      </c>
    </row>
    <row r="12" spans="1:10" x14ac:dyDescent="0.25">
      <c r="A12" t="s">
        <v>35</v>
      </c>
      <c r="B12" t="s">
        <v>14</v>
      </c>
      <c r="C12" t="s">
        <v>27</v>
      </c>
      <c r="D12" s="2">
        <v>2.9279999999999999</v>
      </c>
      <c r="E12">
        <f t="shared" si="0"/>
        <v>146.4</v>
      </c>
      <c r="F12">
        <v>150</v>
      </c>
      <c r="H12" s="2">
        <v>0.222</v>
      </c>
      <c r="I12">
        <f t="shared" si="1"/>
        <v>11.1</v>
      </c>
      <c r="J12">
        <v>150</v>
      </c>
    </row>
    <row r="13" spans="1:10" x14ac:dyDescent="0.25">
      <c r="A13" t="s">
        <v>35</v>
      </c>
      <c r="B13" t="s">
        <v>15</v>
      </c>
      <c r="C13" t="s">
        <v>31</v>
      </c>
      <c r="D13" s="2">
        <v>0.59099999999999997</v>
      </c>
      <c r="E13">
        <f t="shared" si="0"/>
        <v>29.55</v>
      </c>
      <c r="F13">
        <v>150</v>
      </c>
      <c r="H13" s="2">
        <v>0.24</v>
      </c>
      <c r="I13">
        <f t="shared" si="1"/>
        <v>12</v>
      </c>
      <c r="J13">
        <v>150</v>
      </c>
    </row>
    <row r="14" spans="1:10" x14ac:dyDescent="0.25">
      <c r="A14" t="s">
        <v>35</v>
      </c>
      <c r="B14" t="s">
        <v>16</v>
      </c>
      <c r="C14" t="s">
        <v>28</v>
      </c>
      <c r="D14" s="2">
        <v>1.661</v>
      </c>
      <c r="E14">
        <f t="shared" si="0"/>
        <v>83.05</v>
      </c>
      <c r="F14">
        <v>150</v>
      </c>
      <c r="H14" s="2">
        <v>0.21</v>
      </c>
      <c r="I14">
        <f t="shared" si="1"/>
        <v>10.5</v>
      </c>
      <c r="J14">
        <v>150</v>
      </c>
    </row>
    <row r="15" spans="1:10" x14ac:dyDescent="0.25">
      <c r="A15" t="s">
        <v>35</v>
      </c>
      <c r="B15" t="s">
        <v>17</v>
      </c>
      <c r="C15" t="s">
        <v>29</v>
      </c>
      <c r="D15" s="2">
        <v>1.4710000000000001</v>
      </c>
      <c r="E15">
        <f t="shared" si="0"/>
        <v>73.55</v>
      </c>
      <c r="F15">
        <v>150</v>
      </c>
      <c r="H15" s="2">
        <v>0.30499999999999999</v>
      </c>
      <c r="I15">
        <f t="shared" si="1"/>
        <v>15.25</v>
      </c>
      <c r="J15">
        <v>150</v>
      </c>
    </row>
    <row r="16" spans="1:10" x14ac:dyDescent="0.25">
      <c r="A16" t="s">
        <v>35</v>
      </c>
      <c r="B16" t="s">
        <v>18</v>
      </c>
      <c r="C16" t="s">
        <v>30</v>
      </c>
      <c r="D16" s="2">
        <v>2.4049999999999998</v>
      </c>
      <c r="E16">
        <f t="shared" si="0"/>
        <v>120.25</v>
      </c>
      <c r="F16">
        <v>150</v>
      </c>
      <c r="H16" s="2">
        <v>0.30199999999999999</v>
      </c>
      <c r="I16">
        <f t="shared" si="1"/>
        <v>15.1</v>
      </c>
      <c r="J16">
        <v>150</v>
      </c>
    </row>
    <row r="17" spans="1:11" x14ac:dyDescent="0.25">
      <c r="A17" t="s">
        <v>35</v>
      </c>
      <c r="B17" t="s">
        <v>19</v>
      </c>
      <c r="C17" t="s">
        <v>32</v>
      </c>
      <c r="D17" s="2">
        <v>0.316</v>
      </c>
      <c r="E17">
        <f t="shared" si="0"/>
        <v>15.8</v>
      </c>
      <c r="F17">
        <v>150</v>
      </c>
      <c r="H17" s="2">
        <v>0.58199999999999996</v>
      </c>
      <c r="I17">
        <f t="shared" si="1"/>
        <v>29.1</v>
      </c>
      <c r="J17">
        <v>150</v>
      </c>
    </row>
    <row r="18" spans="1:11" x14ac:dyDescent="0.25">
      <c r="A18" t="s">
        <v>35</v>
      </c>
      <c r="B18" t="s">
        <v>7</v>
      </c>
      <c r="C18" t="s">
        <v>8</v>
      </c>
      <c r="D18" s="2">
        <v>8.6999999999999994E-2</v>
      </c>
      <c r="E18">
        <f t="shared" si="0"/>
        <v>4.3499999999999996</v>
      </c>
      <c r="F18" s="12" t="s">
        <v>89</v>
      </c>
      <c r="H18" s="2"/>
      <c r="I18">
        <f t="shared" si="1"/>
        <v>0</v>
      </c>
      <c r="J18" s="12" t="s">
        <v>89</v>
      </c>
    </row>
    <row r="19" spans="1:11" x14ac:dyDescent="0.25">
      <c r="A19" t="s">
        <v>35</v>
      </c>
      <c r="B19" t="s">
        <v>9</v>
      </c>
      <c r="C19" t="s">
        <v>10</v>
      </c>
      <c r="D19" s="2">
        <v>9.0999999999999998E-2</v>
      </c>
      <c r="E19">
        <f t="shared" si="0"/>
        <v>4.55</v>
      </c>
      <c r="F19" s="12"/>
      <c r="H19" s="2"/>
      <c r="I19">
        <f t="shared" si="1"/>
        <v>0</v>
      </c>
      <c r="J19" s="12"/>
    </row>
    <row r="20" spans="1:11" x14ac:dyDescent="0.25">
      <c r="A20" t="s">
        <v>35</v>
      </c>
      <c r="B20" t="s">
        <v>11</v>
      </c>
      <c r="C20" t="s">
        <v>12</v>
      </c>
      <c r="D20" s="2">
        <v>9.6000000000000002E-2</v>
      </c>
      <c r="E20">
        <f t="shared" si="0"/>
        <v>4.8</v>
      </c>
      <c r="F20" s="12"/>
      <c r="H20" s="2"/>
      <c r="I20">
        <f t="shared" si="1"/>
        <v>0</v>
      </c>
      <c r="J20" s="12"/>
    </row>
    <row r="21" spans="1:11" x14ac:dyDescent="0.25">
      <c r="A21" t="s">
        <v>35</v>
      </c>
      <c r="B21" t="s">
        <v>13</v>
      </c>
      <c r="C21" t="s">
        <v>14</v>
      </c>
      <c r="D21" s="2">
        <v>8.4000000000000005E-2</v>
      </c>
      <c r="E21">
        <f t="shared" si="0"/>
        <v>4.2</v>
      </c>
      <c r="F21" s="12"/>
      <c r="H21" s="2"/>
      <c r="I21">
        <f t="shared" si="1"/>
        <v>0</v>
      </c>
      <c r="J21" s="12"/>
    </row>
    <row r="22" spans="1:11" x14ac:dyDescent="0.25">
      <c r="A22" t="s">
        <v>35</v>
      </c>
      <c r="B22" t="s">
        <v>15</v>
      </c>
      <c r="C22" t="s">
        <v>16</v>
      </c>
      <c r="D22" s="2">
        <v>9.0999999999999998E-2</v>
      </c>
      <c r="E22">
        <f t="shared" si="0"/>
        <v>4.55</v>
      </c>
      <c r="F22" s="12"/>
      <c r="H22" s="2"/>
      <c r="I22">
        <f t="shared" si="1"/>
        <v>0</v>
      </c>
      <c r="J22" s="12"/>
    </row>
    <row r="23" spans="1:11" x14ac:dyDescent="0.25">
      <c r="A23" t="s">
        <v>35</v>
      </c>
      <c r="B23" t="s">
        <v>17</v>
      </c>
      <c r="C23" t="s">
        <v>18</v>
      </c>
      <c r="D23" s="2">
        <v>9.0999999999999998E-2</v>
      </c>
      <c r="E23">
        <f t="shared" si="0"/>
        <v>4.55</v>
      </c>
      <c r="F23" s="12"/>
      <c r="H23" s="2"/>
      <c r="I23">
        <f t="shared" si="1"/>
        <v>0</v>
      </c>
      <c r="J23" s="12"/>
    </row>
    <row r="24" spans="1:11" x14ac:dyDescent="0.25">
      <c r="A24" t="s">
        <v>42</v>
      </c>
      <c r="B24" t="s">
        <v>5</v>
      </c>
      <c r="C24" t="s">
        <v>39</v>
      </c>
      <c r="D24" s="2">
        <v>0.214</v>
      </c>
      <c r="E24">
        <f t="shared" si="0"/>
        <v>10.7</v>
      </c>
      <c r="F24" t="s">
        <v>95</v>
      </c>
      <c r="G24" t="s">
        <v>107</v>
      </c>
      <c r="H24" s="2"/>
      <c r="I24">
        <f t="shared" si="1"/>
        <v>0</v>
      </c>
      <c r="J24" t="s">
        <v>95</v>
      </c>
      <c r="K24" t="s">
        <v>107</v>
      </c>
    </row>
    <row r="25" spans="1:11" x14ac:dyDescent="0.25">
      <c r="A25" t="s">
        <v>41</v>
      </c>
      <c r="B25" t="s">
        <v>19</v>
      </c>
      <c r="C25" t="s">
        <v>40</v>
      </c>
      <c r="D25" s="2">
        <v>0.26800000000000002</v>
      </c>
      <c r="E25">
        <f t="shared" si="0"/>
        <v>13.4</v>
      </c>
      <c r="F25" t="s">
        <v>96</v>
      </c>
      <c r="G25" t="s">
        <v>107</v>
      </c>
      <c r="H25" s="2"/>
      <c r="I25">
        <f t="shared" si="1"/>
        <v>0</v>
      </c>
      <c r="J25" t="s">
        <v>96</v>
      </c>
      <c r="K25" t="s">
        <v>107</v>
      </c>
    </row>
    <row r="26" spans="1:11" x14ac:dyDescent="0.25">
      <c r="A26" t="s">
        <v>36</v>
      </c>
      <c r="B26" t="s">
        <v>43</v>
      </c>
      <c r="C26" t="s">
        <v>44</v>
      </c>
      <c r="D26" s="2">
        <v>0.23</v>
      </c>
      <c r="E26">
        <f t="shared" si="0"/>
        <v>11.5</v>
      </c>
      <c r="F26">
        <v>150</v>
      </c>
      <c r="H26" s="2">
        <v>0.27300000000000002</v>
      </c>
      <c r="I26">
        <f t="shared" si="1"/>
        <v>13.65</v>
      </c>
      <c r="J26">
        <v>150</v>
      </c>
    </row>
    <row r="27" spans="1:11" x14ac:dyDescent="0.25">
      <c r="A27" t="s">
        <v>36</v>
      </c>
      <c r="B27" t="s">
        <v>44</v>
      </c>
      <c r="C27" t="s">
        <v>45</v>
      </c>
      <c r="D27" s="2">
        <v>0.38600000000000001</v>
      </c>
      <c r="E27">
        <f t="shared" si="0"/>
        <v>19.3</v>
      </c>
      <c r="F27" t="s">
        <v>97</v>
      </c>
      <c r="G27" t="s">
        <v>107</v>
      </c>
      <c r="H27" s="2">
        <v>0.20100000000000001</v>
      </c>
      <c r="I27">
        <f t="shared" si="1"/>
        <v>10.050000000000001</v>
      </c>
      <c r="J27" t="s">
        <v>106</v>
      </c>
      <c r="K27" t="s">
        <v>107</v>
      </c>
    </row>
    <row r="28" spans="1:11" x14ac:dyDescent="0.25">
      <c r="A28" t="s">
        <v>36</v>
      </c>
      <c r="B28" t="s">
        <v>45</v>
      </c>
      <c r="C28" t="s">
        <v>46</v>
      </c>
      <c r="D28" s="2">
        <v>0.17699999999999999</v>
      </c>
      <c r="E28">
        <f t="shared" si="0"/>
        <v>8.85</v>
      </c>
      <c r="F28">
        <v>150</v>
      </c>
      <c r="H28" s="2"/>
      <c r="I28">
        <f t="shared" si="1"/>
        <v>0</v>
      </c>
      <c r="J28">
        <v>150</v>
      </c>
      <c r="K28" t="s">
        <v>108</v>
      </c>
    </row>
    <row r="29" spans="1:11" x14ac:dyDescent="0.25">
      <c r="A29" t="s">
        <v>36</v>
      </c>
      <c r="B29" t="s">
        <v>45</v>
      </c>
      <c r="C29" t="s">
        <v>47</v>
      </c>
      <c r="D29" s="2">
        <v>3.0249999999999999</v>
      </c>
      <c r="E29">
        <f t="shared" si="0"/>
        <v>151.25</v>
      </c>
      <c r="F29">
        <v>150</v>
      </c>
      <c r="H29" s="2">
        <v>0.20699999999999999</v>
      </c>
      <c r="I29">
        <f t="shared" si="1"/>
        <v>10.35</v>
      </c>
      <c r="J29">
        <v>150</v>
      </c>
    </row>
    <row r="30" spans="1:11" x14ac:dyDescent="0.25">
      <c r="A30" t="s">
        <v>36</v>
      </c>
      <c r="B30" t="s">
        <v>46</v>
      </c>
      <c r="C30" t="s">
        <v>48</v>
      </c>
      <c r="D30" s="2"/>
      <c r="E30" t="s">
        <v>99</v>
      </c>
      <c r="F30">
        <v>4000</v>
      </c>
      <c r="G30" s="7" t="s">
        <v>100</v>
      </c>
      <c r="H30" s="2"/>
      <c r="I30" t="s">
        <v>99</v>
      </c>
      <c r="J30">
        <v>4000</v>
      </c>
    </row>
    <row r="31" spans="1:11" x14ac:dyDescent="0.25">
      <c r="A31" t="s">
        <v>36</v>
      </c>
      <c r="B31" t="s">
        <v>47</v>
      </c>
      <c r="C31" t="s">
        <v>48</v>
      </c>
      <c r="D31" s="2"/>
      <c r="E31" t="s">
        <v>99</v>
      </c>
      <c r="F31">
        <v>150</v>
      </c>
      <c r="G31" s="7" t="s">
        <v>100</v>
      </c>
      <c r="H31" s="2"/>
      <c r="I31" t="s">
        <v>99</v>
      </c>
      <c r="J31">
        <v>150</v>
      </c>
    </row>
    <row r="32" spans="1:11" x14ac:dyDescent="0.25">
      <c r="A32" t="s">
        <v>37</v>
      </c>
      <c r="B32" t="s">
        <v>49</v>
      </c>
      <c r="C32" t="s">
        <v>50</v>
      </c>
      <c r="D32" s="2">
        <v>0.40899999999999997</v>
      </c>
      <c r="E32">
        <f t="shared" si="0"/>
        <v>20.45</v>
      </c>
      <c r="F32" t="s">
        <v>33</v>
      </c>
      <c r="H32" s="2">
        <v>0.34</v>
      </c>
      <c r="I32">
        <f t="shared" ref="I32:I40" si="2">(H32*1000)/$D$1</f>
        <v>17</v>
      </c>
      <c r="J32" t="s">
        <v>33</v>
      </c>
    </row>
    <row r="33" spans="1:11" x14ac:dyDescent="0.25">
      <c r="A33" t="s">
        <v>37</v>
      </c>
      <c r="B33" t="s">
        <v>50</v>
      </c>
      <c r="C33" t="s">
        <v>51</v>
      </c>
      <c r="D33" s="2">
        <v>2.8000000000000001E-2</v>
      </c>
      <c r="E33">
        <f t="shared" si="0"/>
        <v>1.4</v>
      </c>
      <c r="F33">
        <v>150</v>
      </c>
      <c r="H33" s="2">
        <v>0.14299999999999999</v>
      </c>
      <c r="I33">
        <f t="shared" si="2"/>
        <v>7.15</v>
      </c>
      <c r="J33">
        <v>150</v>
      </c>
    </row>
    <row r="34" spans="1:11" x14ac:dyDescent="0.25">
      <c r="A34" t="s">
        <v>37</v>
      </c>
      <c r="B34" t="s">
        <v>52</v>
      </c>
      <c r="C34" t="s">
        <v>53</v>
      </c>
      <c r="D34" s="2">
        <v>3.7999999999999999E-2</v>
      </c>
      <c r="E34">
        <f t="shared" si="0"/>
        <v>1.9</v>
      </c>
      <c r="F34">
        <v>150</v>
      </c>
      <c r="H34" s="2">
        <v>0.154</v>
      </c>
      <c r="I34">
        <f t="shared" si="2"/>
        <v>7.7</v>
      </c>
      <c r="J34">
        <v>150</v>
      </c>
    </row>
    <row r="35" spans="1:11" x14ac:dyDescent="0.25">
      <c r="A35" t="s">
        <v>37</v>
      </c>
      <c r="B35" t="s">
        <v>53</v>
      </c>
      <c r="C35" t="s">
        <v>39</v>
      </c>
      <c r="D35" s="2">
        <v>7.5999999999999998E-2</v>
      </c>
      <c r="E35">
        <f t="shared" si="0"/>
        <v>3.8</v>
      </c>
      <c r="F35">
        <v>150</v>
      </c>
      <c r="H35" s="2">
        <v>0.19500000000000001</v>
      </c>
      <c r="I35">
        <f t="shared" si="2"/>
        <v>9.75</v>
      </c>
      <c r="J35">
        <v>150</v>
      </c>
    </row>
    <row r="36" spans="1:11" x14ac:dyDescent="0.25">
      <c r="A36" t="s">
        <v>37</v>
      </c>
      <c r="B36" t="s">
        <v>51</v>
      </c>
      <c r="C36" t="s">
        <v>52</v>
      </c>
      <c r="D36" s="2">
        <v>5.4050000000000002</v>
      </c>
      <c r="E36">
        <f t="shared" si="0"/>
        <v>270.25</v>
      </c>
      <c r="F36">
        <v>5000</v>
      </c>
      <c r="H36" s="2">
        <v>5.75</v>
      </c>
      <c r="I36">
        <f t="shared" si="2"/>
        <v>287.5</v>
      </c>
      <c r="J36">
        <v>5000</v>
      </c>
    </row>
    <row r="37" spans="1:11" x14ac:dyDescent="0.25">
      <c r="A37" t="s">
        <v>38</v>
      </c>
      <c r="B37" t="s">
        <v>54</v>
      </c>
      <c r="C37" t="s">
        <v>40</v>
      </c>
      <c r="D37" s="2">
        <v>0.106</v>
      </c>
      <c r="E37">
        <f t="shared" si="0"/>
        <v>5.3</v>
      </c>
      <c r="F37">
        <v>150</v>
      </c>
      <c r="H37" s="2">
        <v>1.4999999999999999E-2</v>
      </c>
      <c r="I37">
        <f t="shared" si="2"/>
        <v>0.75</v>
      </c>
      <c r="J37">
        <v>150</v>
      </c>
    </row>
    <row r="38" spans="1:11" x14ac:dyDescent="0.25">
      <c r="A38" t="s">
        <v>38</v>
      </c>
      <c r="B38" t="s">
        <v>54</v>
      </c>
      <c r="C38" t="s">
        <v>55</v>
      </c>
      <c r="D38" s="2">
        <v>0.28499999999999998</v>
      </c>
      <c r="E38">
        <f t="shared" si="0"/>
        <v>14.25</v>
      </c>
      <c r="F38" t="s">
        <v>98</v>
      </c>
      <c r="G38" t="s">
        <v>107</v>
      </c>
      <c r="H38" s="2"/>
      <c r="I38">
        <f t="shared" si="2"/>
        <v>0</v>
      </c>
      <c r="J38" t="s">
        <v>98</v>
      </c>
      <c r="K38" t="s">
        <v>107</v>
      </c>
    </row>
    <row r="39" spans="1:11" x14ac:dyDescent="0.25">
      <c r="A39" t="s">
        <v>38</v>
      </c>
      <c r="B39" t="s">
        <v>55</v>
      </c>
      <c r="C39" t="s">
        <v>56</v>
      </c>
      <c r="D39" s="2">
        <v>0.153</v>
      </c>
      <c r="E39">
        <f t="shared" si="0"/>
        <v>7.65</v>
      </c>
      <c r="F39">
        <v>150</v>
      </c>
      <c r="H39">
        <v>0.69499999999999995</v>
      </c>
      <c r="I39">
        <f t="shared" si="2"/>
        <v>34.75</v>
      </c>
      <c r="J39">
        <v>150</v>
      </c>
    </row>
    <row r="40" spans="1:11" x14ac:dyDescent="0.25">
      <c r="A40" t="s">
        <v>109</v>
      </c>
      <c r="B40" t="s">
        <v>110</v>
      </c>
      <c r="C40" t="s">
        <v>111</v>
      </c>
      <c r="D40" s="14" t="s">
        <v>112</v>
      </c>
      <c r="E40" s="14"/>
      <c r="F40" s="14"/>
      <c r="H40">
        <v>4.4999999999999998E-2</v>
      </c>
      <c r="I40">
        <f t="shared" si="2"/>
        <v>2.25</v>
      </c>
      <c r="J40">
        <v>150</v>
      </c>
    </row>
  </sheetData>
  <mergeCells count="3">
    <mergeCell ref="F18:F23"/>
    <mergeCell ref="J18:J23"/>
    <mergeCell ref="D40:F40"/>
  </mergeCells>
  <conditionalFormatting sqref="E28:E29 E31">
    <cfRule type="cellIs" dxfId="46" priority="33" operator="greaterThan">
      <formula>150</formula>
    </cfRule>
    <cfRule type="cellIs" dxfId="45" priority="34" operator="lessThanOrEqual">
      <formula>150</formula>
    </cfRule>
  </conditionalFormatting>
  <conditionalFormatting sqref="E30">
    <cfRule type="cellIs" dxfId="44" priority="31" operator="lessThan">
      <formula>$F$30</formula>
    </cfRule>
    <cfRule type="cellIs" dxfId="43" priority="32" operator="greaterThan">
      <formula>$F$30</formula>
    </cfRule>
  </conditionalFormatting>
  <conditionalFormatting sqref="E33:E37">
    <cfRule type="cellIs" dxfId="42" priority="29" operator="greaterThan">
      <formula>F33</formula>
    </cfRule>
    <cfRule type="cellIs" dxfId="41" priority="30" operator="lessThan">
      <formula>F33</formula>
    </cfRule>
  </conditionalFormatting>
  <conditionalFormatting sqref="E39">
    <cfRule type="cellIs" dxfId="40" priority="27" operator="greaterThan">
      <formula>F39</formula>
    </cfRule>
    <cfRule type="cellIs" dxfId="39" priority="28" operator="lessThan">
      <formula>F39</formula>
    </cfRule>
  </conditionalFormatting>
  <conditionalFormatting sqref="E4:E17">
    <cfRule type="cellIs" dxfId="38" priority="25" operator="greaterThan">
      <formula>F4</formula>
    </cfRule>
    <cfRule type="cellIs" dxfId="37" priority="26" operator="lessThan">
      <formula>F4</formula>
    </cfRule>
  </conditionalFormatting>
  <conditionalFormatting sqref="E26">
    <cfRule type="cellIs" dxfId="36" priority="23" operator="greaterThan">
      <formula>F26</formula>
    </cfRule>
    <cfRule type="cellIs" dxfId="35" priority="24" operator="lessThan">
      <formula>F26</formula>
    </cfRule>
  </conditionalFormatting>
  <conditionalFormatting sqref="I28:I29 I31">
    <cfRule type="cellIs" dxfId="24" priority="11" operator="greaterThan">
      <formula>150</formula>
    </cfRule>
    <cfRule type="cellIs" dxfId="23" priority="12" operator="lessThanOrEqual">
      <formula>150</formula>
    </cfRule>
  </conditionalFormatting>
  <conditionalFormatting sqref="I30">
    <cfRule type="cellIs" dxfId="22" priority="9" operator="lessThan">
      <formula>$F$30</formula>
    </cfRule>
    <cfRule type="cellIs" dxfId="21" priority="10" operator="greaterThan">
      <formula>$F$30</formula>
    </cfRule>
  </conditionalFormatting>
  <conditionalFormatting sqref="I33:I37">
    <cfRule type="cellIs" dxfId="20" priority="7" operator="greaterThan">
      <formula>J33</formula>
    </cfRule>
    <cfRule type="cellIs" dxfId="19" priority="8" operator="lessThan">
      <formula>J33</formula>
    </cfRule>
  </conditionalFormatting>
  <conditionalFormatting sqref="I39:I40">
    <cfRule type="cellIs" dxfId="18" priority="5" operator="greaterThan">
      <formula>J39</formula>
    </cfRule>
    <cfRule type="cellIs" dxfId="17" priority="6" operator="lessThan">
      <formula>J39</formula>
    </cfRule>
  </conditionalFormatting>
  <conditionalFormatting sqref="I4:I17">
    <cfRule type="cellIs" dxfId="16" priority="3" operator="greaterThan">
      <formula>J4</formula>
    </cfRule>
    <cfRule type="cellIs" dxfId="15" priority="4" operator="lessThan">
      <formula>J4</formula>
    </cfRule>
  </conditionalFormatting>
  <conditionalFormatting sqref="I26">
    <cfRule type="cellIs" dxfId="14" priority="1" operator="greaterThan">
      <formula>J26</formula>
    </cfRule>
    <cfRule type="cellIs" dxfId="13" priority="2" operator="lessThan">
      <formula>J26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notBetween" id="{0B6295F3-62D0-4781-87F5-174A3EDF4E46}">
            <xm:f>'Resistivity Calculations'!$H$7</xm:f>
            <xm:f>'Resistivity Calculations'!$I$7</xm:f>
            <x14:dxf>
              <font>
                <color rgb="FFFF0000"/>
              </font>
              <fill>
                <patternFill>
                  <bgColor rgb="FFFFA7A7"/>
                </patternFill>
              </fill>
            </x14:dxf>
          </x14:cfRule>
          <x14:cfRule type="cellIs" priority="53" operator="between" id="{51ADB60D-3CC2-4452-A306-E38F1C8975FE}">
            <xm:f>'Resistivity Calculations'!$H$7</xm:f>
            <xm:f>'Resistivity Calculations'!$I$7</xm:f>
            <x14:dxf>
              <font>
                <color theme="9" tint="-0.499984740745262"/>
              </font>
              <fill>
                <patternFill>
                  <bgColor rgb="FFC6EFCE"/>
                </patternFill>
              </fill>
            </x14:dxf>
          </x14:cfRule>
          <xm:sqref>E18:E23</xm:sqref>
        </x14:conditionalFormatting>
        <x14:conditionalFormatting xmlns:xm="http://schemas.microsoft.com/office/excel/2006/main">
          <x14:cfRule type="cellIs" priority="42" operator="notBetween" id="{443693C1-9285-438E-AB1A-EBEDDEC2E24E}">
            <xm:f>'Resistivity Calculations'!$H$17</xm:f>
            <xm:f>'Resistivity Calculations'!$I$17</xm:f>
            <x14:dxf>
              <font>
                <color rgb="FFFF0000"/>
              </font>
              <fill>
                <patternFill>
                  <bgColor rgb="FFFF9999"/>
                </patternFill>
              </fill>
            </x14:dxf>
          </x14:cfRule>
          <x14:cfRule type="cellIs" priority="43" operator="between" id="{0EFBF86F-6DA5-481C-9C95-3AF2BC9745C2}">
            <xm:f>'Resistivity Calculations'!$H$17</xm:f>
            <xm:f>'Resistivity Calculations'!$I$17</xm:f>
            <x14:dxf>
              <font>
                <color theme="9" tint="-0.499984740745262"/>
              </font>
              <fill>
                <patternFill>
                  <bgColor rgb="FFCCFFCC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cellIs" priority="40" operator="notBetween" id="{D6F78544-83DF-49E1-AB3F-2A66E2DC1816}">
            <xm:f>'Resistivity Calculations'!$H$12</xm:f>
            <xm:f>'Resistivity Calculations'!$I$12</xm:f>
            <x14:dxf>
              <font>
                <color rgb="FFFF0000"/>
              </font>
              <fill>
                <patternFill>
                  <bgColor rgb="FFFFCCCC"/>
                </patternFill>
              </fill>
            </x14:dxf>
          </x14:cfRule>
          <x14:cfRule type="cellIs" priority="41" operator="between" id="{3F2D482F-FB43-4456-98E5-533823A0390D}">
            <xm:f>'Resistivity Calculations'!$H$12</xm:f>
            <xm:f>'Resistivity Calculations'!$I$12</xm:f>
            <x14:dxf>
              <font>
                <color theme="9" tint="-0.499984740745262"/>
              </font>
              <fill>
                <patternFill>
                  <bgColor rgb="FFCCFFCC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ellIs" priority="38" operator="notBetween" id="{0DB12F65-2014-4DEC-8871-CA6CD86E39D5}">
            <xm:f>'Resistivity Calculations'!$H$27</xm:f>
            <xm:f>'Resistivity Calculations'!$I$27</xm:f>
            <x14:dxf>
              <font>
                <color rgb="FFFF0000"/>
              </font>
              <fill>
                <patternFill>
                  <bgColor rgb="FFFFCCCC"/>
                </patternFill>
              </fill>
            </x14:dxf>
          </x14:cfRule>
          <x14:cfRule type="cellIs" priority="39" operator="between" id="{87F7E457-1E8E-4838-BA18-F088A7998064}">
            <xm:f>'Resistivity Calculations'!$H$27</xm:f>
            <xm:f>'Resistivity Calculations'!$I$27</xm:f>
            <x14:dxf>
              <font>
                <color theme="9" tint="-0.499984740745262"/>
              </font>
              <fill>
                <patternFill>
                  <bgColor rgb="FFCCFFCC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ellIs" priority="36" operator="notBetween" id="{FFFB0BB8-D845-497F-95E3-2A2316B60F07}">
            <xm:f>'Resistivity Calculations'!$H$22</xm:f>
            <xm:f>'Resistivity Calculations'!$I$22</xm:f>
            <x14:dxf>
              <font>
                <color rgb="FFFF0000"/>
              </font>
              <fill>
                <patternFill>
                  <bgColor rgb="FFFFCCCC"/>
                </patternFill>
              </fill>
            </x14:dxf>
          </x14:cfRule>
          <x14:cfRule type="cellIs" priority="37" operator="between" id="{177F0BE3-5194-4170-A700-53CC2EC536E2}">
            <xm:f>'Resistivity Calculations'!$H$22</xm:f>
            <xm:f>'Resistivity Calculations'!$I$22</xm:f>
            <x14:dxf>
              <font>
                <color theme="9" tint="-0.499984740745262"/>
              </font>
              <fill>
                <patternFill>
                  <bgColor rgb="FFCCFFCC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ellIs" priority="21" operator="notBetween" id="{CDA4DBAD-BC6D-4093-A0DA-DA66FE1A3DAF}">
            <xm:f>'Resistivity Calculations'!$H$7</xm:f>
            <xm:f>'Resistivity Calculations'!$I$7</xm:f>
            <x14:dxf>
              <font>
                <color rgb="FFFF0000"/>
              </font>
              <fill>
                <patternFill>
                  <bgColor rgb="FFFFA7A7"/>
                </patternFill>
              </fill>
            </x14:dxf>
          </x14:cfRule>
          <x14:cfRule type="cellIs" priority="22" operator="between" id="{19C6F64F-516C-4614-9A8D-B50BE2D3BF6C}">
            <xm:f>'Resistivity Calculations'!$H$7</xm:f>
            <xm:f>'Resistivity Calculations'!$I$7</xm:f>
            <x14:dxf>
              <font>
                <color theme="9" tint="-0.499984740745262"/>
              </font>
              <fill>
                <patternFill>
                  <bgColor rgb="FFC6EFCE"/>
                </patternFill>
              </fill>
            </x14:dxf>
          </x14:cfRule>
          <xm:sqref>I18:I23</xm:sqref>
        </x14:conditionalFormatting>
        <x14:conditionalFormatting xmlns:xm="http://schemas.microsoft.com/office/excel/2006/main">
          <x14:cfRule type="cellIs" priority="19" operator="notBetween" id="{F556C7B4-16AF-4104-B291-8867768E03C3}">
            <xm:f>'Resistivity Calculations'!$H$17</xm:f>
            <xm:f>'Resistivity Calculations'!$I$17</xm:f>
            <x14:dxf>
              <font>
                <color rgb="FFFF0000"/>
              </font>
              <fill>
                <patternFill>
                  <bgColor rgb="FFFF9999"/>
                </patternFill>
              </fill>
            </x14:dxf>
          </x14:cfRule>
          <x14:cfRule type="cellIs" priority="20" operator="between" id="{587412E6-0568-41F0-8BE2-17CAD69B5477}">
            <xm:f>'Resistivity Calculations'!$H$17</xm:f>
            <xm:f>'Resistivity Calculations'!$I$17</xm:f>
            <x14:dxf>
              <font>
                <color theme="9" tint="-0.499984740745262"/>
              </font>
              <fill>
                <patternFill>
                  <bgColor rgb="FFCCFFCC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17" operator="notBetween" id="{207AD3DF-2090-4D2B-9999-317A0099EEEF}">
            <xm:f>'Resistivity Calculations'!$H$12</xm:f>
            <xm:f>'Resistivity Calculations'!$I$12</xm:f>
            <x14:dxf>
              <font>
                <color rgb="FFFF0000"/>
              </font>
              <fill>
                <patternFill>
                  <bgColor rgb="FFFFCCCC"/>
                </patternFill>
              </fill>
            </x14:dxf>
          </x14:cfRule>
          <x14:cfRule type="cellIs" priority="18" operator="between" id="{07823E07-F559-47AE-B6D9-915D8C8B945C}">
            <xm:f>'Resistivity Calculations'!$H$12</xm:f>
            <xm:f>'Resistivity Calculations'!$I$12</xm:f>
            <x14:dxf>
              <font>
                <color theme="9" tint="-0.499984740745262"/>
              </font>
              <fill>
                <patternFill>
                  <bgColor rgb="FFCCFFCC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cellIs" priority="15" operator="notBetween" id="{9029C308-A8EF-4ACB-AFDC-88862EC19290}">
            <xm:f>'Resistivity Calculations'!$H$27</xm:f>
            <xm:f>'Resistivity Calculations'!$I$27</xm:f>
            <x14:dxf>
              <font>
                <color rgb="FFFF0000"/>
              </font>
              <fill>
                <patternFill>
                  <bgColor rgb="FFFFCCCC"/>
                </patternFill>
              </fill>
            </x14:dxf>
          </x14:cfRule>
          <x14:cfRule type="cellIs" priority="16" operator="between" id="{B35ACC13-805D-49B0-BCCE-55B5E0223916}">
            <xm:f>'Resistivity Calculations'!$H$27</xm:f>
            <xm:f>'Resistivity Calculations'!$I$27</xm:f>
            <x14:dxf>
              <font>
                <color theme="9" tint="-0.499984740745262"/>
              </font>
              <fill>
                <patternFill>
                  <bgColor rgb="FFCCFFCC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13" operator="notBetween" id="{485BD726-CF78-4A36-AE04-A9A77EFA1B60}">
            <xm:f>'Resistivity Calculations'!$H$22</xm:f>
            <xm:f>'Resistivity Calculations'!$I$22</xm:f>
            <x14:dxf>
              <font>
                <color rgb="FFFF0000"/>
              </font>
              <fill>
                <patternFill>
                  <bgColor rgb="FFFFCCCC"/>
                </patternFill>
              </fill>
            </x14:dxf>
          </x14:cfRule>
          <x14:cfRule type="cellIs" priority="14" operator="between" id="{744B9430-15C7-4671-877B-BD6D26D604DE}">
            <xm:f>'Resistivity Calculations'!$H$22</xm:f>
            <xm:f>'Resistivity Calculations'!$I$22</xm:f>
            <x14:dxf>
              <font>
                <color theme="9" tint="-0.499984740745262"/>
              </font>
              <fill>
                <patternFill>
                  <bgColor rgb="FFCCFFCC"/>
                </patternFill>
              </fill>
            </x14:dxf>
          </x14:cfRule>
          <xm:sqref>I38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E40" sqref="E40"/>
    </sheetView>
  </sheetViews>
  <sheetFormatPr defaultRowHeight="15.75" x14ac:dyDescent="0.25"/>
  <cols>
    <col min="1" max="1" width="14.125" bestFit="1" customWidth="1"/>
    <col min="2" max="3" width="19" bestFit="1" customWidth="1"/>
    <col min="4" max="4" width="14.5" customWidth="1"/>
    <col min="5" max="5" width="18" bestFit="1" customWidth="1"/>
  </cols>
  <sheetData>
    <row r="1" spans="1:6" x14ac:dyDescent="0.25">
      <c r="A1" t="s">
        <v>60</v>
      </c>
      <c r="B1" t="s">
        <v>57</v>
      </c>
      <c r="C1" s="5" t="s">
        <v>58</v>
      </c>
      <c r="D1" s="4">
        <v>20</v>
      </c>
      <c r="E1" t="s">
        <v>59</v>
      </c>
    </row>
    <row r="3" spans="1:6" x14ac:dyDescent="0.25">
      <c r="A3" s="1" t="s">
        <v>34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x14ac:dyDescent="0.25">
      <c r="A4" t="s">
        <v>35</v>
      </c>
      <c r="B4" t="s">
        <v>5</v>
      </c>
      <c r="C4" t="s">
        <v>6</v>
      </c>
      <c r="D4" s="3"/>
      <c r="E4">
        <f>(D4*1000)/$D$1</f>
        <v>0</v>
      </c>
      <c r="F4">
        <v>150</v>
      </c>
    </row>
    <row r="5" spans="1:6" x14ac:dyDescent="0.25">
      <c r="A5" t="s">
        <v>35</v>
      </c>
      <c r="B5" t="s">
        <v>7</v>
      </c>
      <c r="C5" t="s">
        <v>20</v>
      </c>
      <c r="D5" s="3"/>
      <c r="E5">
        <f t="shared" ref="E5:E39" si="0">(D5*1000)/$D$1</f>
        <v>0</v>
      </c>
      <c r="F5">
        <v>150</v>
      </c>
    </row>
    <row r="6" spans="1:6" x14ac:dyDescent="0.25">
      <c r="A6" t="s">
        <v>35</v>
      </c>
      <c r="B6" t="s">
        <v>8</v>
      </c>
      <c r="C6" t="s">
        <v>21</v>
      </c>
      <c r="D6" s="3"/>
      <c r="E6">
        <f t="shared" si="0"/>
        <v>0</v>
      </c>
      <c r="F6">
        <v>150</v>
      </c>
    </row>
    <row r="7" spans="1:6" x14ac:dyDescent="0.25">
      <c r="A7" t="s">
        <v>35</v>
      </c>
      <c r="B7" t="s">
        <v>9</v>
      </c>
      <c r="C7" t="s">
        <v>22</v>
      </c>
      <c r="D7" s="3"/>
      <c r="E7">
        <f t="shared" si="0"/>
        <v>0</v>
      </c>
      <c r="F7">
        <v>150</v>
      </c>
    </row>
    <row r="8" spans="1:6" x14ac:dyDescent="0.25">
      <c r="A8" t="s">
        <v>35</v>
      </c>
      <c r="B8" t="s">
        <v>10</v>
      </c>
      <c r="C8" t="s">
        <v>23</v>
      </c>
      <c r="D8" s="3"/>
      <c r="E8">
        <f t="shared" si="0"/>
        <v>0</v>
      </c>
      <c r="F8">
        <v>150</v>
      </c>
    </row>
    <row r="9" spans="1:6" x14ac:dyDescent="0.25">
      <c r="A9" t="s">
        <v>35</v>
      </c>
      <c r="B9" t="s">
        <v>11</v>
      </c>
      <c r="C9" t="s">
        <v>24</v>
      </c>
      <c r="D9" s="3"/>
      <c r="E9">
        <f t="shared" si="0"/>
        <v>0</v>
      </c>
      <c r="F9">
        <v>150</v>
      </c>
    </row>
    <row r="10" spans="1:6" x14ac:dyDescent="0.25">
      <c r="A10" t="s">
        <v>35</v>
      </c>
      <c r="B10" t="s">
        <v>12</v>
      </c>
      <c r="C10" t="s">
        <v>25</v>
      </c>
      <c r="D10" s="3"/>
      <c r="E10">
        <f t="shared" si="0"/>
        <v>0</v>
      </c>
      <c r="F10">
        <v>150</v>
      </c>
    </row>
    <row r="11" spans="1:6" x14ac:dyDescent="0.25">
      <c r="A11" t="s">
        <v>35</v>
      </c>
      <c r="B11" t="s">
        <v>13</v>
      </c>
      <c r="C11" t="s">
        <v>26</v>
      </c>
      <c r="D11" s="3"/>
      <c r="E11">
        <f t="shared" si="0"/>
        <v>0</v>
      </c>
      <c r="F11">
        <v>150</v>
      </c>
    </row>
    <row r="12" spans="1:6" x14ac:dyDescent="0.25">
      <c r="A12" t="s">
        <v>35</v>
      </c>
      <c r="B12" t="s">
        <v>14</v>
      </c>
      <c r="C12" t="s">
        <v>27</v>
      </c>
      <c r="D12" s="3"/>
      <c r="E12">
        <f t="shared" si="0"/>
        <v>0</v>
      </c>
      <c r="F12">
        <v>150</v>
      </c>
    </row>
    <row r="13" spans="1:6" x14ac:dyDescent="0.25">
      <c r="A13" t="s">
        <v>35</v>
      </c>
      <c r="B13" t="s">
        <v>15</v>
      </c>
      <c r="C13" t="s">
        <v>31</v>
      </c>
      <c r="D13" s="3"/>
      <c r="E13">
        <f t="shared" si="0"/>
        <v>0</v>
      </c>
      <c r="F13">
        <v>150</v>
      </c>
    </row>
    <row r="14" spans="1:6" x14ac:dyDescent="0.25">
      <c r="A14" t="s">
        <v>35</v>
      </c>
      <c r="B14" t="s">
        <v>16</v>
      </c>
      <c r="C14" t="s">
        <v>28</v>
      </c>
      <c r="D14" s="3"/>
      <c r="E14">
        <f t="shared" si="0"/>
        <v>0</v>
      </c>
      <c r="F14">
        <v>150</v>
      </c>
    </row>
    <row r="15" spans="1:6" x14ac:dyDescent="0.25">
      <c r="A15" t="s">
        <v>35</v>
      </c>
      <c r="B15" t="s">
        <v>17</v>
      </c>
      <c r="C15" t="s">
        <v>29</v>
      </c>
      <c r="D15" s="3"/>
      <c r="E15">
        <f t="shared" si="0"/>
        <v>0</v>
      </c>
      <c r="F15">
        <v>150</v>
      </c>
    </row>
    <row r="16" spans="1:6" x14ac:dyDescent="0.25">
      <c r="A16" t="s">
        <v>35</v>
      </c>
      <c r="B16" t="s">
        <v>18</v>
      </c>
      <c r="C16" t="s">
        <v>30</v>
      </c>
      <c r="D16" s="3"/>
      <c r="E16">
        <f t="shared" si="0"/>
        <v>0</v>
      </c>
      <c r="F16">
        <v>150</v>
      </c>
    </row>
    <row r="17" spans="1:6" x14ac:dyDescent="0.25">
      <c r="A17" t="s">
        <v>35</v>
      </c>
      <c r="B17" t="s">
        <v>19</v>
      </c>
      <c r="C17" t="s">
        <v>32</v>
      </c>
      <c r="D17" s="3"/>
      <c r="E17">
        <f t="shared" si="0"/>
        <v>0</v>
      </c>
      <c r="F17">
        <v>150</v>
      </c>
    </row>
    <row r="18" spans="1:6" x14ac:dyDescent="0.25">
      <c r="A18" t="s">
        <v>35</v>
      </c>
      <c r="B18" t="s">
        <v>7</v>
      </c>
      <c r="C18" t="s">
        <v>8</v>
      </c>
      <c r="D18" s="3"/>
      <c r="E18">
        <f t="shared" si="0"/>
        <v>0</v>
      </c>
      <c r="F18" s="12" t="s">
        <v>89</v>
      </c>
    </row>
    <row r="19" spans="1:6" x14ac:dyDescent="0.25">
      <c r="A19" t="s">
        <v>35</v>
      </c>
      <c r="B19" t="s">
        <v>9</v>
      </c>
      <c r="C19" t="s">
        <v>10</v>
      </c>
      <c r="D19" s="3"/>
      <c r="E19">
        <f t="shared" si="0"/>
        <v>0</v>
      </c>
      <c r="F19" s="12"/>
    </row>
    <row r="20" spans="1:6" x14ac:dyDescent="0.25">
      <c r="A20" t="s">
        <v>35</v>
      </c>
      <c r="B20" t="s">
        <v>11</v>
      </c>
      <c r="C20" t="s">
        <v>12</v>
      </c>
      <c r="D20" s="3"/>
      <c r="E20">
        <f t="shared" si="0"/>
        <v>0</v>
      </c>
      <c r="F20" s="12"/>
    </row>
    <row r="21" spans="1:6" x14ac:dyDescent="0.25">
      <c r="A21" t="s">
        <v>35</v>
      </c>
      <c r="B21" t="s">
        <v>13</v>
      </c>
      <c r="C21" t="s">
        <v>14</v>
      </c>
      <c r="D21" s="3"/>
      <c r="E21">
        <f t="shared" si="0"/>
        <v>0</v>
      </c>
      <c r="F21" s="12"/>
    </row>
    <row r="22" spans="1:6" x14ac:dyDescent="0.25">
      <c r="A22" t="s">
        <v>35</v>
      </c>
      <c r="B22" t="s">
        <v>15</v>
      </c>
      <c r="C22" t="s">
        <v>16</v>
      </c>
      <c r="D22" s="3"/>
      <c r="E22">
        <f t="shared" si="0"/>
        <v>0</v>
      </c>
      <c r="F22" s="12"/>
    </row>
    <row r="23" spans="1:6" x14ac:dyDescent="0.25">
      <c r="A23" t="s">
        <v>35</v>
      </c>
      <c r="B23" t="s">
        <v>17</v>
      </c>
      <c r="C23" t="s">
        <v>18</v>
      </c>
      <c r="D23" s="3"/>
      <c r="E23">
        <f t="shared" si="0"/>
        <v>0</v>
      </c>
      <c r="F23" s="12"/>
    </row>
    <row r="24" spans="1:6" x14ac:dyDescent="0.25">
      <c r="A24" t="s">
        <v>42</v>
      </c>
      <c r="B24" t="s">
        <v>5</v>
      </c>
      <c r="C24" t="s">
        <v>39</v>
      </c>
      <c r="D24" s="3"/>
      <c r="E24">
        <f t="shared" si="0"/>
        <v>0</v>
      </c>
      <c r="F24" t="s">
        <v>95</v>
      </c>
    </row>
    <row r="25" spans="1:6" x14ac:dyDescent="0.25">
      <c r="A25" t="s">
        <v>41</v>
      </c>
      <c r="B25" t="s">
        <v>19</v>
      </c>
      <c r="C25" t="s">
        <v>40</v>
      </c>
      <c r="D25" s="3"/>
      <c r="E25">
        <f t="shared" si="0"/>
        <v>0</v>
      </c>
      <c r="F25" t="s">
        <v>33</v>
      </c>
    </row>
    <row r="26" spans="1:6" x14ac:dyDescent="0.25">
      <c r="A26" t="s">
        <v>36</v>
      </c>
      <c r="B26" t="s">
        <v>43</v>
      </c>
      <c r="C26" t="s">
        <v>44</v>
      </c>
      <c r="D26" s="3"/>
      <c r="E26">
        <f t="shared" si="0"/>
        <v>0</v>
      </c>
      <c r="F26" t="s">
        <v>33</v>
      </c>
    </row>
    <row r="27" spans="1:6" x14ac:dyDescent="0.25">
      <c r="A27" t="s">
        <v>36</v>
      </c>
      <c r="B27" t="s">
        <v>44</v>
      </c>
      <c r="C27" t="s">
        <v>45</v>
      </c>
      <c r="D27" s="3"/>
      <c r="E27">
        <f t="shared" si="0"/>
        <v>0</v>
      </c>
      <c r="F27" t="s">
        <v>33</v>
      </c>
    </row>
    <row r="28" spans="1:6" x14ac:dyDescent="0.25">
      <c r="A28" t="s">
        <v>36</v>
      </c>
      <c r="B28" t="s">
        <v>45</v>
      </c>
      <c r="C28" t="s">
        <v>46</v>
      </c>
      <c r="D28" s="3"/>
      <c r="E28">
        <f t="shared" si="0"/>
        <v>0</v>
      </c>
      <c r="F28" t="s">
        <v>33</v>
      </c>
    </row>
    <row r="29" spans="1:6" x14ac:dyDescent="0.25">
      <c r="A29" t="s">
        <v>36</v>
      </c>
      <c r="B29" t="s">
        <v>45</v>
      </c>
      <c r="C29" t="s">
        <v>47</v>
      </c>
      <c r="D29" s="3"/>
      <c r="E29">
        <f t="shared" si="0"/>
        <v>0</v>
      </c>
      <c r="F29" t="s">
        <v>33</v>
      </c>
    </row>
    <row r="30" spans="1:6" x14ac:dyDescent="0.25">
      <c r="A30" t="s">
        <v>36</v>
      </c>
      <c r="B30" t="s">
        <v>46</v>
      </c>
      <c r="C30" t="s">
        <v>48</v>
      </c>
      <c r="D30" s="3"/>
      <c r="E30">
        <f t="shared" si="0"/>
        <v>0</v>
      </c>
      <c r="F30" t="s">
        <v>33</v>
      </c>
    </row>
    <row r="31" spans="1:6" x14ac:dyDescent="0.25">
      <c r="A31" t="s">
        <v>36</v>
      </c>
      <c r="B31" t="s">
        <v>47</v>
      </c>
      <c r="C31" t="s">
        <v>48</v>
      </c>
      <c r="D31" s="3"/>
      <c r="E31">
        <f t="shared" si="0"/>
        <v>0</v>
      </c>
      <c r="F31" t="s">
        <v>33</v>
      </c>
    </row>
    <row r="32" spans="1:6" x14ac:dyDescent="0.25">
      <c r="A32" t="s">
        <v>37</v>
      </c>
      <c r="B32" t="s">
        <v>49</v>
      </c>
      <c r="C32" t="s">
        <v>50</v>
      </c>
      <c r="D32" s="3"/>
      <c r="E32">
        <f t="shared" si="0"/>
        <v>0</v>
      </c>
      <c r="F32" t="s">
        <v>33</v>
      </c>
    </row>
    <row r="33" spans="1:6" x14ac:dyDescent="0.25">
      <c r="A33" t="s">
        <v>37</v>
      </c>
      <c r="B33" t="s">
        <v>50</v>
      </c>
      <c r="C33" t="s">
        <v>51</v>
      </c>
      <c r="D33" s="3"/>
      <c r="E33">
        <f t="shared" si="0"/>
        <v>0</v>
      </c>
      <c r="F33" t="s">
        <v>33</v>
      </c>
    </row>
    <row r="34" spans="1:6" x14ac:dyDescent="0.25">
      <c r="A34" t="s">
        <v>37</v>
      </c>
      <c r="B34" t="s">
        <v>52</v>
      </c>
      <c r="C34" t="s">
        <v>53</v>
      </c>
      <c r="D34" s="3"/>
      <c r="E34">
        <f t="shared" si="0"/>
        <v>0</v>
      </c>
      <c r="F34" t="s">
        <v>33</v>
      </c>
    </row>
    <row r="35" spans="1:6" x14ac:dyDescent="0.25">
      <c r="A35" t="s">
        <v>37</v>
      </c>
      <c r="B35" t="s">
        <v>53</v>
      </c>
      <c r="C35" t="s">
        <v>39</v>
      </c>
      <c r="D35" s="3"/>
      <c r="E35">
        <f t="shared" si="0"/>
        <v>0</v>
      </c>
      <c r="F35" t="s">
        <v>33</v>
      </c>
    </row>
    <row r="36" spans="1:6" x14ac:dyDescent="0.25">
      <c r="A36" t="s">
        <v>37</v>
      </c>
      <c r="B36" t="s">
        <v>51</v>
      </c>
      <c r="C36" t="s">
        <v>52</v>
      </c>
      <c r="D36" s="3"/>
      <c r="E36">
        <f t="shared" si="0"/>
        <v>0</v>
      </c>
      <c r="F36" t="s">
        <v>33</v>
      </c>
    </row>
    <row r="37" spans="1:6" x14ac:dyDescent="0.25">
      <c r="A37" t="s">
        <v>38</v>
      </c>
      <c r="B37" t="s">
        <v>54</v>
      </c>
      <c r="C37" t="s">
        <v>40</v>
      </c>
      <c r="D37" s="3"/>
      <c r="E37">
        <f t="shared" si="0"/>
        <v>0</v>
      </c>
      <c r="F37" t="s">
        <v>33</v>
      </c>
    </row>
    <row r="38" spans="1:6" x14ac:dyDescent="0.25">
      <c r="A38" t="s">
        <v>38</v>
      </c>
      <c r="B38" t="s">
        <v>54</v>
      </c>
      <c r="C38" t="s">
        <v>55</v>
      </c>
      <c r="D38" s="3"/>
      <c r="E38">
        <f t="shared" si="0"/>
        <v>0</v>
      </c>
      <c r="F38" t="s">
        <v>33</v>
      </c>
    </row>
    <row r="39" spans="1:6" x14ac:dyDescent="0.25">
      <c r="A39" t="s">
        <v>38</v>
      </c>
      <c r="B39" t="s">
        <v>55</v>
      </c>
      <c r="C39" t="s">
        <v>56</v>
      </c>
      <c r="D39" s="3"/>
      <c r="E39">
        <f t="shared" si="0"/>
        <v>0</v>
      </c>
      <c r="F39" t="s">
        <v>33</v>
      </c>
    </row>
    <row r="40" spans="1:6" x14ac:dyDescent="0.25">
      <c r="A40" t="s">
        <v>109</v>
      </c>
      <c r="B40" t="s">
        <v>110</v>
      </c>
      <c r="C40" t="s">
        <v>111</v>
      </c>
      <c r="E40">
        <f>(D40*1000)/$D$1</f>
        <v>0</v>
      </c>
      <c r="F40">
        <v>150</v>
      </c>
    </row>
  </sheetData>
  <mergeCells count="1">
    <mergeCell ref="F18:F23"/>
  </mergeCells>
  <conditionalFormatting sqref="E4:E17">
    <cfRule type="cellIs" dxfId="2" priority="3" operator="lessThan">
      <formula>F4</formula>
    </cfRule>
    <cfRule type="cellIs" dxfId="1" priority="4" operator="greaterThan">
      <formula>F4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operator="between" id="{20250E48-13BA-493B-B946-CE73865785A2}">
            <xm:f>'Resistivity Calculations'!$H$8</xm:f>
            <xm:f>'Resistivity Calculations'!$I$8</xm:f>
            <x14:dxf>
              <font>
                <color theme="9" tint="-0.499984740745262"/>
              </font>
              <fill>
                <patternFill>
                  <fgColor auto="1"/>
                  <bgColor theme="9" tint="0.59996337778862885"/>
                </patternFill>
              </fill>
            </x14:dxf>
          </x14:cfRule>
          <xm:sqref>E18:E23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Resistivity Calculations</vt:lpstr>
      <vt:lpstr>Pack 1</vt:lpstr>
      <vt:lpstr>Pack 2</vt:lpstr>
      <vt:lpstr>Pack 3</vt:lpstr>
      <vt:lpstr>Pack 4</vt:lpstr>
      <vt:lpstr>Template</vt:lpstr>
      <vt:lpstr>'Pack 2'!Print_Area</vt:lpstr>
      <vt:lpstr>'Pack 3'!Print_Area</vt:lpstr>
      <vt:lpstr>'Pack 4'!Print_Area</vt:lpstr>
    </vt:vector>
  </TitlesOfParts>
  <Company>Lafayette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Flynn</dc:creator>
  <cp:lastModifiedBy>ahmadw</cp:lastModifiedBy>
  <cp:lastPrinted>2017-02-17T17:44:43Z</cp:lastPrinted>
  <dcterms:created xsi:type="dcterms:W3CDTF">2017-02-16T20:05:23Z</dcterms:created>
  <dcterms:modified xsi:type="dcterms:W3CDTF">2018-03-24T19:55:04Z</dcterms:modified>
</cp:coreProperties>
</file>